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ocuments\1 - Stormwater &amp; Erosion Control\1 - Stormwater\Green Roof\4 - CN Calculator\"/>
    </mc:Choice>
  </mc:AlternateContent>
  <xr:revisionPtr revIDLastSave="0" documentId="13_ncr:1_{402E8583-31A5-47F4-9011-025D2734D271}" xr6:coauthVersionLast="47" xr6:coauthVersionMax="47" xr10:uidLastSave="{00000000-0000-0000-0000-000000000000}"/>
  <bookViews>
    <workbookView xWindow="-120" yWindow="-120" windowWidth="29040" windowHeight="15840" xr2:uid="{75B2E881-B2F1-4AF3-9252-CB9AC998CE29}"/>
  </bookViews>
  <sheets>
    <sheet name="Adjusted CN " sheetId="5" r:id="rId1"/>
    <sheet name="CN Calculations" sheetId="3" state="hidden" r:id="rId2"/>
    <sheet name="Figure 10-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24" i="5"/>
  <c r="D23" i="5"/>
  <c r="D22" i="5"/>
  <c r="D21" i="5"/>
  <c r="D45" i="5" l="1"/>
  <c r="D13" i="5"/>
  <c r="D26" i="5" s="1"/>
  <c r="D28" i="5" l="1"/>
  <c r="D40" i="5" s="1"/>
  <c r="D30" i="5"/>
  <c r="D42" i="5" s="1"/>
  <c r="D31" i="5"/>
  <c r="D43" i="5" s="1"/>
  <c r="D32" i="5"/>
  <c r="D44" i="5" s="1"/>
  <c r="D51" i="5" s="1"/>
  <c r="D29" i="5"/>
  <c r="D41" i="5" s="1"/>
  <c r="D48" i="5" s="1"/>
  <c r="C54" i="3" l="1"/>
  <c r="C57" i="3" s="1"/>
  <c r="C58" i="3" s="1"/>
  <c r="D47" i="5"/>
  <c r="C10" i="3" s="1"/>
  <c r="C13" i="3" s="1"/>
  <c r="C14" i="3" s="1"/>
  <c r="C21" i="3"/>
  <c r="C24" i="3" s="1"/>
  <c r="C25" i="3" s="1"/>
  <c r="D50" i="5"/>
  <c r="C43" i="3" s="1"/>
  <c r="C46" i="3" s="1"/>
  <c r="C47" i="3" s="1"/>
  <c r="D49" i="5"/>
  <c r="C32" i="3" s="1"/>
  <c r="C35" i="3" s="1"/>
  <c r="C36" i="3" s="1"/>
  <c r="C56" i="3" l="1"/>
  <c r="D62" i="5"/>
  <c r="D61" i="5"/>
  <c r="D60" i="5"/>
  <c r="D59" i="5"/>
  <c r="D58" i="5"/>
  <c r="C34" i="3"/>
  <c r="C45" i="3"/>
  <c r="C12" i="3"/>
  <c r="C23" i="3"/>
</calcChain>
</file>

<file path=xl/sharedStrings.xml><?xml version="1.0" encoding="utf-8"?>
<sst xmlns="http://schemas.openxmlformats.org/spreadsheetml/2006/main" count="98" uniqueCount="57">
  <si>
    <t>Step 1</t>
  </si>
  <si>
    <t>Step 2</t>
  </si>
  <si>
    <t>Step 3</t>
  </si>
  <si>
    <t xml:space="preserve">Step 4 </t>
  </si>
  <si>
    <t>Dane County Green Roof Curve Numbers</t>
  </si>
  <si>
    <t>P</t>
  </si>
  <si>
    <t>Q</t>
  </si>
  <si>
    <t>S</t>
  </si>
  <si>
    <t>CN</t>
  </si>
  <si>
    <t>Adjusted
 CN</t>
  </si>
  <si>
    <t>CN= 200/((P+2*R)-(sqrt((5*P*R)+(4*(R^2)))+2)</t>
  </si>
  <si>
    <t>Storm</t>
  </si>
  <si>
    <t>P= Rainfall</t>
  </si>
  <si>
    <t>R = Runoff</t>
  </si>
  <si>
    <t>Where:</t>
  </si>
  <si>
    <t>1 year, 24 hr storm</t>
  </si>
  <si>
    <t>2 year, 24 hr storm</t>
  </si>
  <si>
    <t>10 year, 24 hr storm</t>
  </si>
  <si>
    <t>100 year, 24 hr storm</t>
  </si>
  <si>
    <t>200 year, 24 hr storm</t>
  </si>
  <si>
    <t>CN Calcualated</t>
  </si>
  <si>
    <r>
      <t>Green roof area (sf) [A</t>
    </r>
    <r>
      <rPr>
        <vertAlign val="subscript"/>
        <sz val="11.5"/>
        <color theme="1"/>
        <rFont val="Times New Roman"/>
        <family val="1"/>
      </rPr>
      <t>roof</t>
    </r>
    <r>
      <rPr>
        <sz val="11.5"/>
        <color theme="1"/>
        <rFont val="Times New Roman"/>
        <family val="1"/>
      </rPr>
      <t>]</t>
    </r>
  </si>
  <si>
    <r>
      <t>Media depth (in) [d</t>
    </r>
    <r>
      <rPr>
        <vertAlign val="subscript"/>
        <sz val="11.5"/>
        <color theme="1"/>
        <rFont val="Times New Roman"/>
        <family val="1"/>
      </rPr>
      <t>media</t>
    </r>
    <r>
      <rPr>
        <sz val="11.5"/>
        <color theme="1"/>
        <rFont val="Times New Roman"/>
        <family val="1"/>
      </rPr>
      <t>]</t>
    </r>
  </si>
  <si>
    <r>
      <t>Storage Volume (cf) [V</t>
    </r>
    <r>
      <rPr>
        <vertAlign val="subscript"/>
        <sz val="11.5"/>
        <color theme="1"/>
        <rFont val="Times New Roman"/>
        <family val="1"/>
      </rPr>
      <t>s</t>
    </r>
    <r>
      <rPr>
        <sz val="11.5"/>
        <color theme="1"/>
        <rFont val="Times New Roman"/>
        <family val="1"/>
      </rPr>
      <t>]</t>
    </r>
  </si>
  <si>
    <t>Dane County Stormwater Manual: Green Roof</t>
  </si>
  <si>
    <t>S' = 5*(P+(2*R))-(5*sqrt((5*P*R)+(4*(R^2)))</t>
  </si>
  <si>
    <t>S' = 5*(2.49+(2*Q))-(5*sqrt((5*2.49*Q)+(4*(Q^2)))</t>
  </si>
  <si>
    <t>CN= 200/((2.49+2*Q)-(sqrt((5*2.49*Q)+(4*(Q^2)))+2)</t>
  </si>
  <si>
    <t>S' = 5*(2.84+(2*Q))-(5*sqrt((5*2.84*Q)+(4*(Q^2)))</t>
  </si>
  <si>
    <t>CN= 200/((2.84+2*Q)-(sqrt((5*2.84*Q)+(4*(Q^2)))+2)</t>
  </si>
  <si>
    <t>S' = 5*(4.09+(2*Q))-(5*sqrt((5*4.09*Q)+(4*(Q^2)))</t>
  </si>
  <si>
    <t>CN= 200/((4.09+2*Q)-(sqrt((5*4.09*Q)+(4*(Q^2)))+2)</t>
  </si>
  <si>
    <t>S' = 5*(6.66+(2*Q))-(5*sqrt((5*6.66*Q)+(4*(Q^2)))</t>
  </si>
  <si>
    <t>CN= 200/((6.66+2*Q)-(sqrt((5*6.66*Q)+(4*(Q^2)))+2)</t>
  </si>
  <si>
    <t>S' = 5*(7.53+(2*Q))-(5*sqrt((5*7.53*Q)+(4*(Q^2)))</t>
  </si>
  <si>
    <t>CN= 200/((7.53+2*Q)-(sqrt((5*7.53*Q)+(4*(Q^2)))+2)</t>
  </si>
  <si>
    <t>Calculate storage volume of green roof.</t>
  </si>
  <si>
    <t>Calculate direct runoff depth.</t>
  </si>
  <si>
    <t>Calculate green roof runoff volume.</t>
  </si>
  <si>
    <t xml:space="preserve">Enter design values in Step 1. Steps 2-4 autofill. </t>
  </si>
  <si>
    <t>Dane County Green Roof Modeling - 
Adjusted Curve Number Calculator</t>
  </si>
  <si>
    <r>
      <rPr>
        <sz val="11"/>
        <color theme="0" tint="-0.249977111117893"/>
        <rFont val="Times New Roman"/>
        <family val="1"/>
      </rPr>
      <t>August 2023</t>
    </r>
    <r>
      <rPr>
        <sz val="11"/>
        <color theme="0"/>
        <rFont val="Times New Roman"/>
        <family val="1"/>
      </rPr>
      <t>.</t>
    </r>
  </si>
  <si>
    <r>
      <t>Determine adjusted curve number.</t>
    </r>
    <r>
      <rPr>
        <sz val="11.5"/>
        <color theme="0"/>
        <rFont val="Times New Roman"/>
        <family val="1"/>
      </rPr>
      <t xml:space="preserve"> Can verify using Figure 10-2.</t>
    </r>
  </si>
  <si>
    <t>Worksheet Password: dane2023</t>
  </si>
  <si>
    <r>
      <t>Storage Volume (cf) [V</t>
    </r>
    <r>
      <rPr>
        <b/>
        <vertAlign val="subscript"/>
        <sz val="11.5"/>
        <color theme="1"/>
        <rFont val="Times New Roman"/>
        <family val="1"/>
      </rPr>
      <t>s</t>
    </r>
    <r>
      <rPr>
        <b/>
        <sz val="11.5"/>
        <color theme="1"/>
        <rFont val="Times New Roman"/>
        <family val="1"/>
      </rPr>
      <t>]</t>
    </r>
  </si>
  <si>
    <t>Green Roof Runoff (cf)</t>
  </si>
  <si>
    <t>Green Roof Area (sf)</t>
  </si>
  <si>
    <r>
      <t>Direct Runoff Depth (in) [</t>
    </r>
    <r>
      <rPr>
        <b/>
        <i/>
        <sz val="11.5"/>
        <color theme="1"/>
        <rFont val="Times New Roman"/>
        <family val="1"/>
      </rPr>
      <t>Q</t>
    </r>
    <r>
      <rPr>
        <b/>
        <sz val="11.5"/>
        <color theme="1"/>
        <rFont val="Times New Roman"/>
        <family val="1"/>
      </rPr>
      <t>]</t>
    </r>
  </si>
  <si>
    <t xml:space="preserve">1-year, 24-hour </t>
  </si>
  <si>
    <t>2-year, 24-hour</t>
  </si>
  <si>
    <t>10-year, 24-hour</t>
  </si>
  <si>
    <t>100-year, 24-hour</t>
  </si>
  <si>
    <t>200-year, 24-hour</t>
  </si>
  <si>
    <r>
      <t>Available water capacity 
for runoff retention [n</t>
    </r>
    <r>
      <rPr>
        <vertAlign val="subscript"/>
        <sz val="11.5"/>
        <color theme="1"/>
        <rFont val="Times New Roman"/>
        <family val="1"/>
      </rPr>
      <t>1</t>
    </r>
    <r>
      <rPr>
        <sz val="11.5"/>
        <color theme="1"/>
        <rFont val="Times New Roman"/>
        <family val="1"/>
      </rPr>
      <t>]</t>
    </r>
  </si>
  <si>
    <r>
      <t>Drainage layer field 
capacity [n</t>
    </r>
    <r>
      <rPr>
        <vertAlign val="subscript"/>
        <sz val="11.5"/>
        <color theme="1"/>
        <rFont val="Times New Roman"/>
        <family val="1"/>
      </rPr>
      <t>2</t>
    </r>
    <r>
      <rPr>
        <sz val="11.5"/>
        <color theme="1"/>
        <rFont val="Times New Roman"/>
        <family val="1"/>
      </rPr>
      <t>]</t>
    </r>
  </si>
  <si>
    <r>
      <t>Drainage layer depth (in) [d</t>
    </r>
    <r>
      <rPr>
        <vertAlign val="subscript"/>
        <sz val="11.5"/>
        <color theme="1"/>
        <rFont val="Times New Roman"/>
        <family val="1"/>
      </rPr>
      <t>drainage</t>
    </r>
    <r>
      <rPr>
        <sz val="11.5"/>
        <color theme="1"/>
        <rFont val="Times New Roman"/>
        <family val="1"/>
      </rPr>
      <t>]</t>
    </r>
  </si>
  <si>
    <r>
      <t>Traditional Roof Runoff (cf) [V</t>
    </r>
    <r>
      <rPr>
        <vertAlign val="subscript"/>
        <sz val="11.5"/>
        <color theme="1"/>
        <rFont val="Times New Roman"/>
        <family val="1"/>
      </rPr>
      <t>traditional</t>
    </r>
    <r>
      <rPr>
        <sz val="11.5"/>
        <color theme="1"/>
        <rFont val="Times New Roman"/>
        <family val="1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</si>
</sst>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Times New Roman"/>
      <family val="1"/>
    </font>
    <font>
      <b/>
      <sz val="11.5"/>
      <color theme="1"/>
      <name val="Times New Roman"/>
      <family val="1"/>
    </font>
    <font>
      <sz val="11.5"/>
      <color theme="1"/>
      <name val="Times New Roman"/>
      <family val="1"/>
    </font>
    <font>
      <vertAlign val="subscript"/>
      <sz val="11.5"/>
      <color theme="1"/>
      <name val="Times New Roman"/>
      <family val="1"/>
    </font>
    <font>
      <b/>
      <vertAlign val="subscript"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theme="2" tint="-9.9978637043366805E-2"/>
      <name val="Times New Roman"/>
      <family val="1"/>
    </font>
    <font>
      <sz val="11"/>
      <color theme="0" tint="-0.249977111117893"/>
      <name val="Times New Roman"/>
      <family val="1"/>
    </font>
    <font>
      <sz val="11"/>
      <color theme="0"/>
      <name val="Times New Roman"/>
      <family val="1"/>
    </font>
    <font>
      <sz val="12"/>
      <color rgb="FF333333"/>
      <name val="Times New Roman"/>
      <family val="1"/>
    </font>
    <font>
      <sz val="11.5"/>
      <color theme="0"/>
      <name val="Times New Roman"/>
      <family val="1"/>
    </font>
    <font>
      <sz val="10"/>
      <color theme="2" tint="-0.499984740745262"/>
      <name val="Times New Roman"/>
      <family val="1"/>
    </font>
    <font>
      <u/>
      <sz val="12.5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1" fillId="0" borderId="6" xfId="0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5" fillId="0" borderId="0" xfId="0" applyFont="1"/>
    <xf numFmtId="0" fontId="0" fillId="0" borderId="0" xfId="0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2" xfId="0" applyFont="1" applyBorder="1"/>
    <xf numFmtId="0" fontId="0" fillId="0" borderId="7" xfId="0" applyFill="1" applyBorder="1"/>
    <xf numFmtId="0" fontId="6" fillId="2" borderId="8" xfId="0" applyFont="1" applyFill="1" applyBorder="1"/>
    <xf numFmtId="0" fontId="0" fillId="2" borderId="9" xfId="0" applyFill="1" applyBorder="1"/>
    <xf numFmtId="0" fontId="0" fillId="4" borderId="0" xfId="0" applyFill="1"/>
    <xf numFmtId="0" fontId="0" fillId="4" borderId="1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11" xfId="0" applyFill="1" applyBorder="1"/>
    <xf numFmtId="0" fontId="0" fillId="4" borderId="7" xfId="0" applyFill="1" applyBorder="1"/>
    <xf numFmtId="0" fontId="0" fillId="0" borderId="0" xfId="0" applyFill="1"/>
    <xf numFmtId="0" fontId="9" fillId="4" borderId="2" xfId="0" applyFont="1" applyFill="1" applyBorder="1"/>
    <xf numFmtId="0" fontId="10" fillId="4" borderId="10" xfId="0" applyFont="1" applyFill="1" applyBorder="1"/>
    <xf numFmtId="0" fontId="10" fillId="4" borderId="4" xfId="0" applyFont="1" applyFill="1" applyBorder="1"/>
    <xf numFmtId="0" fontId="10" fillId="4" borderId="0" xfId="0" applyFont="1" applyFill="1" applyBorder="1"/>
    <xf numFmtId="0" fontId="10" fillId="4" borderId="6" xfId="0" applyFont="1" applyFill="1" applyBorder="1"/>
    <xf numFmtId="0" fontId="10" fillId="4" borderId="11" xfId="0" applyFont="1" applyFill="1" applyBorder="1"/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2" borderId="6" xfId="0" applyFont="1" applyFill="1" applyBorder="1"/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4" borderId="0" xfId="0" applyFont="1" applyFill="1"/>
    <xf numFmtId="0" fontId="10" fillId="4" borderId="0" xfId="0" applyFont="1" applyFill="1" applyBorder="1" applyAlignment="1">
      <alignment horizontal="center"/>
    </xf>
    <xf numFmtId="0" fontId="15" fillId="4" borderId="0" xfId="0" applyFont="1" applyFill="1"/>
    <xf numFmtId="2" fontId="10" fillId="2" borderId="9" xfId="0" applyNumberFormat="1" applyFont="1" applyFill="1" applyBorder="1"/>
    <xf numFmtId="2" fontId="10" fillId="2" borderId="1" xfId="0" applyNumberFormat="1" applyFont="1" applyFill="1" applyBorder="1"/>
    <xf numFmtId="2" fontId="9" fillId="4" borderId="3" xfId="0" applyNumberFormat="1" applyFont="1" applyFill="1" applyBorder="1"/>
    <xf numFmtId="2" fontId="9" fillId="4" borderId="1" xfId="0" applyNumberFormat="1" applyFont="1" applyFill="1" applyBorder="1"/>
    <xf numFmtId="2" fontId="9" fillId="4" borderId="9" xfId="0" applyNumberFormat="1" applyFont="1" applyFill="1" applyBorder="1"/>
    <xf numFmtId="0" fontId="17" fillId="4" borderId="0" xfId="1" applyFont="1" applyFill="1" applyBorder="1" applyAlignment="1"/>
    <xf numFmtId="2" fontId="9" fillId="2" borderId="12" xfId="0" applyNumberFormat="1" applyFont="1" applyFill="1" applyBorder="1"/>
    <xf numFmtId="0" fontId="9" fillId="2" borderId="6" xfId="0" applyFont="1" applyFill="1" applyBorder="1" applyAlignment="1">
      <alignment vertical="center"/>
    </xf>
    <xf numFmtId="0" fontId="21" fillId="0" borderId="0" xfId="0" applyFont="1"/>
    <xf numFmtId="0" fontId="10" fillId="4" borderId="15" xfId="0" applyFont="1" applyFill="1" applyBorder="1" applyAlignment="1">
      <alignment vertical="center"/>
    </xf>
    <xf numFmtId="0" fontId="10" fillId="4" borderId="16" xfId="0" applyFont="1" applyFill="1" applyBorder="1" applyProtection="1">
      <protection locked="0"/>
    </xf>
    <xf numFmtId="0" fontId="10" fillId="4" borderId="17" xfId="0" applyFont="1" applyFill="1" applyBorder="1" applyAlignment="1">
      <alignment vertical="center"/>
    </xf>
    <xf numFmtId="0" fontId="10" fillId="4" borderId="18" xfId="0" applyFont="1" applyFill="1" applyBorder="1" applyProtection="1">
      <protection locked="0"/>
    </xf>
    <xf numFmtId="0" fontId="10" fillId="4" borderId="17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0" fontId="10" fillId="4" borderId="20" xfId="0" applyFont="1" applyFill="1" applyBorder="1" applyProtection="1">
      <protection locked="0"/>
    </xf>
    <xf numFmtId="0" fontId="23" fillId="4" borderId="0" xfId="0" applyFont="1" applyFill="1"/>
    <xf numFmtId="0" fontId="14" fillId="4" borderId="0" xfId="0" applyFont="1" applyFill="1" applyBorder="1" applyAlignment="1">
      <alignment horizontal="center"/>
    </xf>
    <xf numFmtId="0" fontId="7" fillId="4" borderId="0" xfId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14" fillId="4" borderId="11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24" fillId="4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FFF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280147</xdr:colOff>
      <xdr:row>25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952414-B949-42C3-90FA-33B1FBDE23E6}"/>
            </a:ext>
          </a:extLst>
        </xdr:cNvPr>
        <xdr:cNvSpPr txBox="1"/>
      </xdr:nvSpPr>
      <xdr:spPr>
        <a:xfrm>
          <a:off x="8146676" y="6163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500901</xdr:colOff>
      <xdr:row>56</xdr:row>
      <xdr:rowOff>231402</xdr:rowOff>
    </xdr:from>
    <xdr:ext cx="2223249" cy="5868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CE5F6D8-FA8E-4C4F-A63C-DD72E4B9AE9B}"/>
                </a:ext>
              </a:extLst>
            </xdr:cNvPr>
            <xdr:cNvSpPr txBox="1"/>
          </xdr:nvSpPr>
          <xdr:spPr>
            <a:xfrm>
              <a:off x="4958601" y="12128127"/>
              <a:ext cx="2223249" cy="586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50" b="0" i="1">
                        <a:latin typeface="Cambria Math" panose="02040503050406030204" pitchFamily="18" charset="0"/>
                      </a:rPr>
                      <m:t>𝐶𝑁</m:t>
                    </m:r>
                    <m:r>
                      <a:rPr lang="en-US" sz="115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5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50" b="0" i="1">
                            <a:latin typeface="Cambria Math" panose="02040503050406030204" pitchFamily="18" charset="0"/>
                          </a:rPr>
                          <m:t>200</m:t>
                        </m:r>
                      </m:num>
                      <m:den>
                        <m:r>
                          <a:rPr lang="en-US" sz="115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en-US" sz="1150" b="0" i="1">
                            <a:latin typeface="Cambria Math" panose="02040503050406030204" pitchFamily="18" charset="0"/>
                          </a:rPr>
                          <m:t>+2</m:t>
                        </m:r>
                        <m:r>
                          <a:rPr lang="en-US" sz="1150" b="0" i="1">
                            <a:latin typeface="Cambria Math" panose="02040503050406030204" pitchFamily="18" charset="0"/>
                          </a:rPr>
                          <m:t>𝑄</m:t>
                        </m:r>
                        <m:r>
                          <a:rPr lang="en-US" sz="1150" b="0" i="1">
                            <a:latin typeface="Cambria Math" panose="02040503050406030204" pitchFamily="18" charset="0"/>
                          </a:rPr>
                          <m:t>−</m:t>
                        </m:r>
                        <m:rad>
                          <m:radPr>
                            <m:degHide m:val="on"/>
                            <m:ctrlPr>
                              <a:rPr lang="en-US" sz="11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5</m:t>
                            </m:r>
                            <m:r>
                              <a:rPr lang="en-US" sz="11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𝑃𝑄</m:t>
                            </m:r>
                            <m:r>
                              <a:rPr lang="en-US" sz="115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+4</m:t>
                            </m:r>
                            <m:sSup>
                              <m:sSupPr>
                                <m:ctrlPr>
                                  <a:rPr lang="en-US" sz="115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5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p>
                                <m:r>
                                  <a:rPr lang="en-US" sz="115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  <m:r>
                          <a:rPr lang="en-US" sz="11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+2</m:t>
                        </m:r>
                      </m:den>
                    </m:f>
                    <m:r>
                      <a:rPr lang="en-US" sz="1150" b="0" i="0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50"/>
            </a:p>
            <a:p>
              <a:endParaRPr lang="en-US" sz="115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CE5F6D8-FA8E-4C4F-A63C-DD72E4B9AE9B}"/>
                </a:ext>
              </a:extLst>
            </xdr:cNvPr>
            <xdr:cNvSpPr txBox="1"/>
          </xdr:nvSpPr>
          <xdr:spPr>
            <a:xfrm>
              <a:off x="4958601" y="12128127"/>
              <a:ext cx="2223249" cy="586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50" b="0" i="0">
                  <a:latin typeface="Cambria Math" panose="02040503050406030204" pitchFamily="18" charset="0"/>
                </a:rPr>
                <a:t>𝐶𝑁=200/(𝑃+2𝑄−</a:t>
              </a:r>
              <a:r>
                <a:rPr lang="en-US" sz="11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√(5𝑃𝑄+4𝑄^2 )+2) </a:t>
              </a:r>
              <a:r>
                <a:rPr lang="en-US" sz="1150" b="0" i="0">
                  <a:latin typeface="Cambria Math" panose="02040503050406030204" pitchFamily="18" charset="0"/>
                </a:rPr>
                <a:t> </a:t>
              </a:r>
              <a:endParaRPr lang="en-US" sz="1150"/>
            </a:p>
            <a:p>
              <a:endParaRPr lang="en-US" sz="1150"/>
            </a:p>
          </xdr:txBody>
        </xdr:sp>
      </mc:Fallback>
    </mc:AlternateContent>
    <xdr:clientData/>
  </xdr:oneCellAnchor>
  <xdr:oneCellAnchor>
    <xdr:from>
      <xdr:col>0</xdr:col>
      <xdr:colOff>270620</xdr:colOff>
      <xdr:row>69</xdr:row>
      <xdr:rowOff>185455</xdr:rowOff>
    </xdr:from>
    <xdr:ext cx="8511430" cy="189872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FE9FCEE-2FE2-43BA-8EE3-1FBD4B97E524}"/>
            </a:ext>
          </a:extLst>
        </xdr:cNvPr>
        <xdr:cNvSpPr txBox="1"/>
      </xdr:nvSpPr>
      <xdr:spPr>
        <a:xfrm>
          <a:off x="270620" y="14739655"/>
          <a:ext cx="8511430" cy="1898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1"/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References</a:t>
          </a:r>
        </a:p>
        <a:p>
          <a:pPr lvl="1"/>
          <a:endParaRPr lang="en-US" sz="105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[1]    "NJ Stormwater BMP Manual Chapter 9.4 Green Roofs" (2021). </a:t>
          </a: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https://dep.nj.gov/wp-content/uploads/stormwater/bmp/nj_swbmp_9.4-gree-roofs.pdf</a:t>
          </a:r>
        </a:p>
        <a:p>
          <a:pPr lvl="1"/>
          <a:endParaRPr lang="en-US" sz="10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[2]    U.S. Department of Agriculture, Natural Resources Conservation Service, "Urban Hydrology for Small Watersheds, Technical Release 55" (1986).</a:t>
          </a: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https://directives.sc.egov.usda.gov/OpenNonWebContent.aspx?content=22162.wba</a:t>
          </a:r>
        </a:p>
        <a:p>
          <a:pPr lvl="1"/>
          <a:endParaRPr lang="en-US" sz="10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[3]    Mecham, Charlotte M., "NRCS Curve Number Calibration Using USGS Regression Equations" (2008). </a:t>
          </a:r>
        </a:p>
        <a:p>
          <a:pPr lvl="1"/>
          <a:r>
            <a:rPr lang="en-US" sz="10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Theses and Dissertations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. 1388.</a:t>
          </a:r>
        </a:p>
        <a:p>
          <a:pPr lvl="1"/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https://scholarsarchive.byu.edu/etd/1388/</a:t>
          </a: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4</xdr:col>
      <xdr:colOff>323850</xdr:colOff>
      <xdr:row>8</xdr:row>
      <xdr:rowOff>121583</xdr:rowOff>
    </xdr:from>
    <xdr:to>
      <xdr:col>10</xdr:col>
      <xdr:colOff>171450</xdr:colOff>
      <xdr:row>14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34F6468-F510-4779-BA6E-4B03DFBDC7CA}"/>
            </a:ext>
          </a:extLst>
        </xdr:cNvPr>
        <xdr:cNvSpPr txBox="1"/>
      </xdr:nvSpPr>
      <xdr:spPr>
        <a:xfrm>
          <a:off x="4171950" y="1940858"/>
          <a:ext cx="3609975" cy="1850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Aft>
              <a:spcPts val="800"/>
            </a:spcAft>
          </a:pPr>
          <a:r>
            <a:rPr lang="en-US" sz="1150" i="1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V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s</a:t>
          </a:r>
          <a:r>
            <a:rPr lang="en-US" sz="115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= storage volume (cf)</a:t>
          </a:r>
        </a:p>
        <a:p>
          <a:pPr algn="ctr">
            <a:spcAft>
              <a:spcPts val="800"/>
            </a:spcAft>
          </a:pPr>
          <a:r>
            <a:rPr lang="en-US" sz="1150" i="1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A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roof</a:t>
          </a:r>
          <a:r>
            <a:rPr lang="en-US" sz="1150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</a:t>
          </a:r>
          <a:r>
            <a:rPr lang="en-US" sz="115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= green roof area (sf)</a:t>
          </a:r>
        </a:p>
        <a:p>
          <a:pPr algn="ctr">
            <a:spcAft>
              <a:spcPts val="800"/>
            </a:spcAft>
          </a:pPr>
          <a:r>
            <a:rPr lang="en-US" sz="1150" i="1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d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media</a:t>
          </a:r>
          <a:r>
            <a:rPr lang="en-US" sz="115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= media depth (in)</a:t>
          </a:r>
        </a:p>
        <a:p>
          <a:pPr algn="ctr">
            <a:spcAft>
              <a:spcPts val="800"/>
            </a:spcAft>
          </a:pPr>
          <a:r>
            <a:rPr lang="en-US" sz="1150" i="1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n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1</a:t>
          </a:r>
          <a:r>
            <a:rPr lang="en-US" sz="1150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= available water capacity for runoff retention (cf/cf) </a:t>
          </a:r>
        </a:p>
        <a:p>
          <a:pPr algn="ctr">
            <a:spcAft>
              <a:spcPts val="800"/>
            </a:spcAft>
          </a:pPr>
          <a:r>
            <a:rPr lang="en-US" sz="1150" i="1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d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drainage</a:t>
          </a:r>
          <a:r>
            <a:rPr lang="en-US" sz="1150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= drainage layer depth (in)</a:t>
          </a:r>
        </a:p>
        <a:p>
          <a:pPr algn="ctr">
            <a:spcAft>
              <a:spcPts val="800"/>
            </a:spcAft>
          </a:pPr>
          <a:r>
            <a:rPr lang="en-US" sz="1150" i="1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n</a:t>
          </a:r>
          <a:r>
            <a:rPr lang="en-US" sz="1150" baseline="-2500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2</a:t>
          </a:r>
          <a:r>
            <a:rPr lang="en-US" sz="1150" baseline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= drainage layer field capacity (cf/cf)</a:t>
          </a:r>
          <a:endParaRPr lang="en-US" sz="115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429582</xdr:colOff>
      <xdr:row>6</xdr:row>
      <xdr:rowOff>89948</xdr:rowOff>
    </xdr:from>
    <xdr:to>
      <xdr:col>10</xdr:col>
      <xdr:colOff>354470</xdr:colOff>
      <xdr:row>9</xdr:row>
      <xdr:rowOff>107739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565B8690-AD92-4E47-873E-72020D9B6BE1}"/>
            </a:ext>
          </a:extLst>
        </xdr:cNvPr>
        <xdr:cNvGrpSpPr/>
      </xdr:nvGrpSpPr>
      <xdr:grpSpPr>
        <a:xfrm>
          <a:off x="4277682" y="1461548"/>
          <a:ext cx="3687263" cy="713116"/>
          <a:chOff x="3325183" y="1385348"/>
          <a:chExt cx="3334500" cy="703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" name="TextBox 14">
                <a:extLst>
                  <a:ext uri="{FF2B5EF4-FFF2-40B4-BE49-F238E27FC236}">
                    <a16:creationId xmlns:a16="http://schemas.microsoft.com/office/drawing/2014/main" id="{CC8F30DD-78B6-41CF-A49E-B6198E503627}"/>
                  </a:ext>
                </a:extLst>
              </xdr:cNvPr>
              <xdr:cNvSpPr txBox="1"/>
            </xdr:nvSpPr>
            <xdr:spPr>
              <a:xfrm>
                <a:off x="3325183" y="1385348"/>
                <a:ext cx="2932742" cy="70359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ctr">
                <a:spAutoFit/>
              </a:bodyPr>
              <a:lstStyle/>
              <a:p>
                <a:pPr algn="ctr"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20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 baseline="-25000">
                          <a:latin typeface="Cambria Math" panose="02040503050406030204" pitchFamily="18" charset="0"/>
                        </a:rPr>
                        <m:t>𝑠</m:t>
                      </m:r>
                      <m:r>
                        <a:rPr lang="en-US" sz="1200" i="0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𝐴</m:t>
                          </m:r>
                          <m:r>
                            <m:rPr>
                              <m:sty m:val="p"/>
                            </m:rPr>
                            <a:rPr lang="en-US" sz="1200" b="0" i="0" baseline="-2500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roof</m:t>
                          </m:r>
                          <m:r>
                            <a:rPr lang="en-US" sz="1200" b="0" i="1" baseline="-2500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200" b="0" i="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∙</m:t>
                          </m:r>
                          <m:d>
                            <m:dPr>
                              <m:begChr m:val="["/>
                              <m:ctrlP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(</m:t>
                              </m:r>
                              <m: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𝑑</m:t>
                              </m:r>
                              <m:r>
                                <m:rPr>
                                  <m:sty m:val="p"/>
                                </m:rPr>
                                <a:rPr lang="en-US" sz="1200" b="0" i="0" baseline="-25000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media</m:t>
                              </m:r>
                              <m:r>
                                <a:rPr lang="en-US" sz="1200" b="0" i="0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∙</m:t>
                              </m:r>
                              <m: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  <m:r>
                                <a:rPr lang="en-US" sz="1200" b="0" i="1" baseline="-25000">
                                  <a:solidFill>
                                    <a:sysClr val="windowText" lastClr="000000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d>
                          <m:r>
                            <a:rPr lang="en-US" sz="1200" b="0" i="1" baseline="-2500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+(</m:t>
                          </m:r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</m:t>
                          </m:r>
                          <m:r>
                            <m:rPr>
                              <m:sty m:val="p"/>
                            </m:rPr>
                            <a:rPr lang="en-US" sz="1200" b="0" i="0" baseline="-2500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drainage</m:t>
                          </m:r>
                          <m:r>
                            <a:rPr lang="en-US" sz="1200" b="0" i="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∙</m:t>
                          </m:r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1200" b="0" i="1" baseline="-25000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)] </m:t>
                          </m:r>
                        </m:num>
                        <m:den>
                          <m:r>
                            <a:rPr lang="en-US" sz="1200" i="0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1</m:t>
                          </m:r>
                          <m:r>
                            <a:rPr lang="en-US" sz="1200" b="0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2 </m:t>
                          </m:r>
                          <m:f>
                            <m:fPr>
                              <m:ctrlP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𝑖𝑛</m:t>
                              </m:r>
                            </m:num>
                            <m:den>
                              <m:r>
                                <a:rPr lang="en-US" sz="1200" b="0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𝑓𝑡</m:t>
                              </m:r>
                            </m:den>
                          </m:f>
                        </m:den>
                      </m:f>
                      <m:r>
                        <a:rPr lang="en-US" sz="1200" b="0" i="0">
                          <a:latin typeface="Cambria Math" panose="02040503050406030204" pitchFamily="18" charset="0"/>
                        </a:rPr>
                        <m:t>,</m:t>
                      </m:r>
                    </m:oMath>
                  </m:oMathPara>
                </a14:m>
                <a:endParaRPr lang="en-US" sz="1200" b="0"/>
              </a:p>
              <a:p>
                <a:pPr algn="ctr"/>
                <a:endParaRPr lang="en-US" sz="1050" baseline="-25000"/>
              </a:p>
            </xdr:txBody>
          </xdr:sp>
        </mc:Choice>
        <mc:Fallback>
          <xdr:sp macro="" textlink="">
            <xdr:nvSpPr>
              <xdr:cNvPr id="15" name="TextBox 14">
                <a:extLst>
                  <a:ext uri="{FF2B5EF4-FFF2-40B4-BE49-F238E27FC236}">
                    <a16:creationId xmlns:a16="http://schemas.microsoft.com/office/drawing/2014/main" id="{CC8F30DD-78B6-41CF-A49E-B6198E503627}"/>
                  </a:ext>
                </a:extLst>
              </xdr:cNvPr>
              <xdr:cNvSpPr txBox="1"/>
            </xdr:nvSpPr>
            <xdr:spPr>
              <a:xfrm>
                <a:off x="3325183" y="1385348"/>
                <a:ext cx="2932742" cy="70359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lIns="0" tIns="0" rIns="0" bIns="0" rtlCol="0" anchor="ctr">
                <a:spAutoFit/>
              </a:bodyPr>
              <a:lstStyle/>
              <a:p>
                <a:pPr algn="ctr"/>
                <a:r>
                  <a:rPr lang="en-US" sz="1200" i="0">
                    <a:latin typeface="Cambria Math" panose="02040503050406030204" pitchFamily="18" charset="0"/>
                  </a:rPr>
                  <a:t>𝑉</a:t>
                </a:r>
                <a:r>
                  <a:rPr lang="en-US" sz="1200" b="0" i="0" baseline="-25000">
                    <a:latin typeface="Cambria Math" panose="02040503050406030204" pitchFamily="18" charset="0"/>
                  </a:rPr>
                  <a:t>𝑠</a:t>
                </a:r>
                <a:r>
                  <a:rPr lang="en-US" sz="1200" i="0">
                    <a:latin typeface="Cambria Math" panose="02040503050406030204" pitchFamily="18" charset="0"/>
                  </a:rPr>
                  <a:t>=</a:t>
                </a:r>
                <a:r>
                  <a:rPr lang="en-US" sz="1200" i="0">
                    <a:solidFill>
                      <a:sysClr val="windowText" lastClr="000000"/>
                    </a:solidFill>
                    <a:latin typeface="Cambria Math" panose="02040503050406030204" pitchFamily="18" charset="0"/>
                  </a:rPr>
                  <a:t>(</a:t>
                </a:r>
                <a:r>
                  <a:rPr lang="en-US" sz="1200" b="0" i="0">
                    <a:solidFill>
                      <a:sysClr val="windowText" lastClr="000000"/>
                    </a:solidFill>
                    <a:latin typeface="Cambria Math" panose="02040503050406030204" pitchFamily="18" charset="0"/>
                  </a:rPr>
                  <a:t>𝐴</a:t>
                </a:r>
                <a:r>
                  <a:rPr lang="en-US" sz="1200" b="0" i="0" baseline="-2500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roof </a:t>
                </a:r>
                <a:r>
                  <a:rPr lang="en-US" sz="1200" b="0" i="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∙[(𝑑</a:t>
                </a:r>
                <a:r>
                  <a:rPr lang="en-US" sz="1200" b="0" i="0" baseline="-2500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media</a:t>
                </a:r>
                <a:r>
                  <a:rPr lang="en-US" sz="1200" b="0" i="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∙𝑛</a:t>
                </a:r>
                <a:r>
                  <a:rPr lang="en-US" sz="1200" b="0" i="0" baseline="-2500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1)  </a:t>
                </a:r>
                <a:r>
                  <a:rPr lang="en-US" sz="1200" b="0" i="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+(𝑑</a:t>
                </a:r>
                <a:r>
                  <a:rPr lang="en-US" sz="1200" b="0" i="0" baseline="-2500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drainage</a:t>
                </a:r>
                <a:r>
                  <a:rPr lang="en-US" sz="1200" b="0" i="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∙𝑛</a:t>
                </a:r>
                <a:r>
                  <a:rPr lang="en-US" sz="1200" b="0" i="0" baseline="-2500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2</a:t>
                </a:r>
                <a:r>
                  <a:rPr lang="en-US" sz="1200" b="0" i="0">
                    <a:solidFill>
                      <a:sysClr val="windowText" lastClr="000000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)] )/(</a:t>
                </a:r>
                <a:r>
                  <a:rPr lang="en-US" sz="1200" i="0">
                    <a:solidFill>
                      <a:sysClr val="windowText" lastClr="000000"/>
                    </a:solidFill>
                    <a:latin typeface="Cambria Math" panose="02040503050406030204" pitchFamily="18" charset="0"/>
                  </a:rPr>
                  <a:t>1</a:t>
                </a:r>
                <a:r>
                  <a:rPr lang="en-US" sz="1200" b="0" i="0">
                    <a:solidFill>
                      <a:sysClr val="windowText" lastClr="000000"/>
                    </a:solidFill>
                    <a:latin typeface="Cambria Math" panose="02040503050406030204" pitchFamily="18" charset="0"/>
                  </a:rPr>
                  <a:t>2 𝑖𝑛/𝑓𝑡)</a:t>
                </a:r>
                <a:r>
                  <a:rPr lang="en-US" sz="1200" b="0" i="0">
                    <a:latin typeface="Cambria Math" panose="02040503050406030204" pitchFamily="18" charset="0"/>
                  </a:rPr>
                  <a:t>,</a:t>
                </a:r>
                <a:endParaRPr lang="en-US" sz="1200" b="0"/>
              </a:p>
              <a:p>
                <a:pPr algn="ctr"/>
                <a:endParaRPr lang="en-US" sz="1050" baseline="-25000"/>
              </a:p>
            </xdr:txBody>
          </xdr:sp>
        </mc:Fallback>
      </mc:AlternateContent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670DBA25-D563-49D7-95AF-93E5A86FC178}"/>
              </a:ext>
            </a:extLst>
          </xdr:cNvPr>
          <xdr:cNvSpPr txBox="1"/>
        </xdr:nvSpPr>
        <xdr:spPr>
          <a:xfrm>
            <a:off x="6130041" y="1428750"/>
            <a:ext cx="529642" cy="4241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i="1">
                <a:solidFill>
                  <a:schemeClr val="tx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where</a:t>
            </a:r>
            <a:r>
              <a:rPr lang="en-US" sz="1100">
                <a:solidFill>
                  <a:schemeClr val="tx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:</a:t>
            </a:r>
            <a:endParaRPr lang="en-US">
              <a:effectLst/>
              <a:latin typeface="Cambria" panose="02040503050406030204" pitchFamily="18" charset="0"/>
              <a:ea typeface="Cambria" panose="02040503050406030204" pitchFamily="18" charset="0"/>
            </a:endParaRPr>
          </a:p>
          <a:p>
            <a:endParaRPr lang="en-US" sz="1100"/>
          </a:p>
        </xdr:txBody>
      </xdr:sp>
    </xdr:grpSp>
    <xdr:clientData/>
  </xdr:twoCellAnchor>
  <xdr:twoCellAnchor>
    <xdr:from>
      <xdr:col>10</xdr:col>
      <xdr:colOff>229558</xdr:colOff>
      <xdr:row>56</xdr:row>
      <xdr:rowOff>309023</xdr:rowOff>
    </xdr:from>
    <xdr:to>
      <xdr:col>12</xdr:col>
      <xdr:colOff>76200</xdr:colOff>
      <xdr:row>59</xdr:row>
      <xdr:rowOff>7176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2266860-8F3F-4BC1-A442-080AE5750D83}"/>
            </a:ext>
          </a:extLst>
        </xdr:cNvPr>
        <xdr:cNvSpPr txBox="1"/>
      </xdr:nvSpPr>
      <xdr:spPr>
        <a:xfrm>
          <a:off x="7840033" y="12205748"/>
          <a:ext cx="1065842" cy="4506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[3,</a:t>
          </a:r>
          <a:r>
            <a:rPr lang="en-US" sz="105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eq. (2-7)]</a:t>
          </a:r>
          <a:endParaRPr lang="en-US" sz="105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229558</xdr:colOff>
      <xdr:row>9</xdr:row>
      <xdr:rowOff>342900</xdr:rowOff>
    </xdr:from>
    <xdr:to>
      <xdr:col>12</xdr:col>
      <xdr:colOff>76200</xdr:colOff>
      <xdr:row>10</xdr:row>
      <xdr:rowOff>260128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D8B11AA-2608-4FAE-AEC1-3FF0E4419EC3}"/>
            </a:ext>
          </a:extLst>
        </xdr:cNvPr>
        <xdr:cNvSpPr txBox="1"/>
      </xdr:nvSpPr>
      <xdr:spPr>
        <a:xfrm>
          <a:off x="7840033" y="2409825"/>
          <a:ext cx="1065842" cy="317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[1,</a:t>
          </a:r>
          <a:r>
            <a:rPr lang="en-US" sz="105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pg. 14]</a:t>
          </a:r>
          <a:endParaRPr lang="en-US" sz="105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229558</xdr:colOff>
      <xdr:row>21</xdr:row>
      <xdr:rowOff>180975</xdr:rowOff>
    </xdr:from>
    <xdr:to>
      <xdr:col>12</xdr:col>
      <xdr:colOff>76200</xdr:colOff>
      <xdr:row>23</xdr:row>
      <xdr:rowOff>117253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46C9906-A813-4CA7-919A-5269568C43CA}"/>
            </a:ext>
          </a:extLst>
        </xdr:cNvPr>
        <xdr:cNvSpPr txBox="1"/>
      </xdr:nvSpPr>
      <xdr:spPr>
        <a:xfrm>
          <a:off x="7840033" y="5343525"/>
          <a:ext cx="1065842" cy="317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[2,</a:t>
          </a:r>
          <a:r>
            <a:rPr lang="en-US" sz="105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eq. (2-4)]</a:t>
          </a:r>
          <a:endParaRPr lang="en-US" sz="105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229558</xdr:colOff>
      <xdr:row>27</xdr:row>
      <xdr:rowOff>28575</xdr:rowOff>
    </xdr:from>
    <xdr:to>
      <xdr:col>12</xdr:col>
      <xdr:colOff>76200</xdr:colOff>
      <xdr:row>28</xdr:row>
      <xdr:rowOff>155353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DC94C1B-2826-4A63-8B28-2D66F81D4DE6}"/>
            </a:ext>
          </a:extLst>
        </xdr:cNvPr>
        <xdr:cNvSpPr txBox="1"/>
      </xdr:nvSpPr>
      <xdr:spPr>
        <a:xfrm>
          <a:off x="7840033" y="6391275"/>
          <a:ext cx="1065842" cy="317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[2,</a:t>
          </a:r>
          <a:r>
            <a:rPr lang="en-US" sz="105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eq. (2-3)]</a:t>
          </a:r>
          <a:endParaRPr lang="en-US" sz="105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69478</xdr:colOff>
      <xdr:row>40</xdr:row>
      <xdr:rowOff>156882</xdr:rowOff>
    </xdr:from>
    <xdr:to>
      <xdr:col>10</xdr:col>
      <xdr:colOff>219074</xdr:colOff>
      <xdr:row>46</xdr:row>
      <xdr:rowOff>139768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9754177-228F-4113-8926-4329DE5FAFF8}"/>
            </a:ext>
          </a:extLst>
        </xdr:cNvPr>
        <xdr:cNvGrpSpPr/>
      </xdr:nvGrpSpPr>
      <xdr:grpSpPr>
        <a:xfrm>
          <a:off x="4527178" y="9005607"/>
          <a:ext cx="3302371" cy="1125886"/>
          <a:chOff x="4422403" y="9005607"/>
          <a:chExt cx="3302371" cy="11258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0347A745-6BA0-40CB-B13D-A51A6F6E16F3}"/>
                  </a:ext>
                </a:extLst>
              </xdr:cNvPr>
              <xdr:cNvSpPr txBox="1"/>
            </xdr:nvSpPr>
            <xdr:spPr>
              <a:xfrm>
                <a:off x="4422403" y="9005607"/>
                <a:ext cx="2926507" cy="112588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150" b="0" i="1"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𝑄</m:t>
                      </m:r>
                      <m:r>
                        <a:rPr lang="en-US" sz="1150" b="0" i="0"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15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Green</m:t>
                          </m:r>
                          <m: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Roof</m:t>
                          </m:r>
                          <m: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Runoff</m:t>
                          </m:r>
                          <m:r>
                            <a:rPr lang="en-US" sz="1150" b="0" i="0"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1150" b="0" i="1">
                                  <a:latin typeface="Cambria Math" panose="02040503050406030204" pitchFamily="18" charset="0"/>
                                  <a:cs typeface="Times New Roman" panose="02020603050405020304" pitchFamily="18" charset="0"/>
                                </a:rPr>
                              </m:ctrlPr>
                            </m:dPr>
                            <m:e>
                              <m:r>
                                <m:rPr>
                                  <m:sty m:val="p"/>
                                </m:rPr>
                                <a:rPr lang="en-US" sz="1150" b="0" i="0">
                                  <a:latin typeface="Cambria Math" panose="02040503050406030204" pitchFamily="18" charset="0"/>
                                  <a:cs typeface="Times New Roman" panose="02020603050405020304" pitchFamily="18" charset="0"/>
                                </a:rPr>
                                <m:t>cf</m:t>
                              </m:r>
                            </m:e>
                          </m:d>
                          <m: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∙12</m:t>
                          </m:r>
                          <m:d>
                            <m:dPr>
                              <m:ctrlPr>
                                <a:rPr lang="en-US" sz="115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15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lang="en-US" sz="115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𝑖𝑛</m:t>
                                  </m:r>
                                </m:num>
                                <m:den>
                                  <m:r>
                                    <a:rPr lang="en-US" sz="115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𝑓𝑡</m:t>
                                  </m:r>
                                </m:den>
                              </m:f>
                            </m:e>
                          </m:d>
                        </m:num>
                        <m:den>
                          <m:r>
                            <m:rPr>
                              <m:sty m:val="p"/>
                            </m:rP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Green</m:t>
                          </m:r>
                          <m: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Roof</m:t>
                          </m:r>
                          <m: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m:rPr>
                              <m:sty m:val="p"/>
                            </m:rP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Area</m:t>
                          </m:r>
                          <m: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(</m:t>
                          </m:r>
                          <m:r>
                            <m:rPr>
                              <m:sty m:val="p"/>
                            </m:rP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sf</m:t>
                          </m:r>
                          <m:r>
                            <a:rPr lang="en-US" sz="1150" b="0" i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 ,</m:t>
                      </m:r>
                      <m:r>
                        <a:rPr lang="en-US" sz="115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oMath>
                  </m:oMathPara>
                </a14:m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15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𝑄</m:t>
                      </m:r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m:rPr>
                          <m:sty m:val="p"/>
                        </m:rP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direct</m:t>
                      </m:r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runoff</m:t>
                      </m:r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depth</m:t>
                      </m:r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(</m:t>
                      </m:r>
                      <m:r>
                        <m:rPr>
                          <m:sty m:val="p"/>
                        </m:rP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in</m:t>
                      </m:r>
                      <m:r>
                        <a:rPr lang="en-US" sz="115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oMath>
                  </m:oMathPara>
                </a14:m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endParaRPr lang="en-US" sz="120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0347A745-6BA0-40CB-B13D-A51A6F6E16F3}"/>
                  </a:ext>
                </a:extLst>
              </xdr:cNvPr>
              <xdr:cNvSpPr txBox="1"/>
            </xdr:nvSpPr>
            <xdr:spPr>
              <a:xfrm>
                <a:off x="4422403" y="9005607"/>
                <a:ext cx="2926507" cy="112588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/>
                <a:r>
                  <a:rPr lang="en-US" sz="1150" b="0" i="0"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𝑄=</a:t>
                </a:r>
                <a:r>
                  <a:rPr lang="en-US" sz="115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(</a:t>
                </a:r>
                <a:r>
                  <a:rPr lang="en-US" sz="1150" b="0" i="0"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Green Roof Runoff (cf)</a:t>
                </a:r>
                <a:r>
                  <a:rPr lang="en-US" sz="115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∙12(𝑖𝑛/𝑓𝑡))/(Green Roof Area (sf))   , </a:t>
                </a:r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pPr/>
                <a:r>
                  <a:rPr lang="en-US" sz="115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𝑄=direct runoff depth (in)</a:t>
                </a:r>
                <a:endParaRPr lang="en-US" sz="1150" b="0" i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  <a:p>
                <a:endParaRPr lang="en-US" sz="1200" i="1" baseline="-25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19E2EB0-B6F1-4F06-BCF8-A027E3880363}"/>
              </a:ext>
            </a:extLst>
          </xdr:cNvPr>
          <xdr:cNvSpPr txBox="1"/>
        </xdr:nvSpPr>
        <xdr:spPr>
          <a:xfrm>
            <a:off x="6953249" y="9239250"/>
            <a:ext cx="771525" cy="4299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i="1">
                <a:solidFill>
                  <a:schemeClr val="tx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      where</a:t>
            </a:r>
            <a:r>
              <a:rPr lang="en-US" sz="1100">
                <a:solidFill>
                  <a:schemeClr val="tx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:</a:t>
            </a:r>
            <a:endParaRPr lang="en-US">
              <a:effectLst/>
              <a:latin typeface="Cambria" panose="02040503050406030204" pitchFamily="18" charset="0"/>
              <a:ea typeface="Cambria" panose="02040503050406030204" pitchFamily="18" charset="0"/>
            </a:endParaRPr>
          </a:p>
          <a:p>
            <a:endParaRPr lang="en-US" sz="1100"/>
          </a:p>
        </xdr:txBody>
      </xdr:sp>
    </xdr:grpSp>
    <xdr:clientData/>
  </xdr:twoCellAnchor>
  <xdr:twoCellAnchor>
    <xdr:from>
      <xdr:col>4</xdr:col>
      <xdr:colOff>266701</xdr:colOff>
      <xdr:row>17</xdr:row>
      <xdr:rowOff>149038</xdr:rowOff>
    </xdr:from>
    <xdr:to>
      <xdr:col>10</xdr:col>
      <xdr:colOff>336722</xdr:colOff>
      <xdr:row>33</xdr:row>
      <xdr:rowOff>55183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A3E29AB2-62C8-49A9-839C-0384B860F70E}"/>
            </a:ext>
          </a:extLst>
        </xdr:cNvPr>
        <xdr:cNvGrpSpPr/>
      </xdr:nvGrpSpPr>
      <xdr:grpSpPr>
        <a:xfrm>
          <a:off x="4114801" y="4511488"/>
          <a:ext cx="3832396" cy="3049395"/>
          <a:chOff x="4181476" y="4511488"/>
          <a:chExt cx="3832396" cy="304939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24A2E704-976D-4FA4-BD26-9368EAB0E53E}"/>
                  </a:ext>
                </a:extLst>
              </xdr:cNvPr>
              <xdr:cNvSpPr txBox="1"/>
            </xdr:nvSpPr>
            <xdr:spPr>
              <a:xfrm>
                <a:off x="5182744" y="7229510"/>
                <a:ext cx="1829860" cy="33137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:pPr algn="ctr"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en-US" sz="115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150" b="0" i="1" baseline="-25000">
                          <a:latin typeface="Cambria Math" panose="02040503050406030204" pitchFamily="18" charset="0"/>
                        </a:rPr>
                        <m:t>𝑡𝑟𝑎𝑑𝑖𝑡𝑖𝑜𝑛𝑎𝑙</m:t>
                      </m:r>
                      <m:r>
                        <a:rPr lang="en-US" sz="1150" i="0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150" i="1">
                              <a:solidFill>
                                <a:srgbClr val="836967"/>
                              </a:solidFill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15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𝑄</m:t>
                          </m:r>
                          <m:r>
                            <a:rPr lang="en-US" sz="115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  <m:r>
                            <m:rPr>
                              <m:sty m:val="p"/>
                            </m:rPr>
                            <a:rPr lang="en-US" sz="1150" b="0" i="0" baseline="-25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raditional</m:t>
                          </m:r>
                        </m:num>
                        <m:den>
                          <m:r>
                            <a:rPr lang="en-US" sz="1150" i="0">
                              <a:latin typeface="Cambria Math" panose="02040503050406030204" pitchFamily="18" charset="0"/>
                            </a:rPr>
                            <m:t>12</m:t>
                          </m:r>
                        </m:den>
                      </m:f>
                      <m:r>
                        <a:rPr lang="en-US" sz="1150" i="0">
                          <a:latin typeface="Cambria Math" panose="02040503050406030204" pitchFamily="18" charset="0"/>
                        </a:rPr>
                        <m:t>×</m:t>
                      </m:r>
                      <m:r>
                        <a:rPr lang="en-US" sz="1150" i="1">
                          <a:latin typeface="Cambria Math" panose="02040503050406030204" pitchFamily="18" charset="0"/>
                        </a:rPr>
                        <m:t>𝐴</m:t>
                      </m:r>
                      <m:r>
                        <a:rPr lang="en-US" sz="1150" b="0" i="1" baseline="-25000">
                          <a:latin typeface="Cambria Math" panose="02040503050406030204" pitchFamily="18" charset="0"/>
                        </a:rPr>
                        <m:t>𝑟𝑜𝑜𝑓</m:t>
                      </m:r>
                    </m:oMath>
                  </m:oMathPara>
                </a14:m>
                <a:endParaRPr lang="en-US" sz="1150" baseline="-25000"/>
              </a:p>
            </xdr:txBody>
          </xdr:sp>
        </mc:Choice>
        <mc:Fallback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24A2E704-976D-4FA4-BD26-9368EAB0E53E}"/>
                  </a:ext>
                </a:extLst>
              </xdr:cNvPr>
              <xdr:cNvSpPr txBox="1"/>
            </xdr:nvSpPr>
            <xdr:spPr>
              <a:xfrm>
                <a:off x="5182744" y="7229510"/>
                <a:ext cx="1829860" cy="33137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:pPr algn="ctr"/>
                <a:r>
                  <a:rPr lang="en-US" sz="1150" i="0">
                    <a:latin typeface="Cambria Math" panose="02040503050406030204" pitchFamily="18" charset="0"/>
                  </a:rPr>
                  <a:t>𝑉</a:t>
                </a:r>
                <a:r>
                  <a:rPr lang="en-US" sz="1150" b="0" i="0" baseline="-25000">
                    <a:latin typeface="Cambria Math" panose="02040503050406030204" pitchFamily="18" charset="0"/>
                  </a:rPr>
                  <a:t>𝑡𝑟𝑎𝑑𝑖𝑡𝑖𝑜𝑛𝑎𝑙</a:t>
                </a:r>
                <a:r>
                  <a:rPr lang="en-US" sz="1150" i="0">
                    <a:latin typeface="Cambria Math" panose="02040503050406030204" pitchFamily="18" charset="0"/>
                  </a:rPr>
                  <a:t>=</a:t>
                </a:r>
                <a:r>
                  <a:rPr lang="en-US" sz="115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𝑄</a:t>
                </a:r>
                <a:r>
                  <a:rPr lang="en-US" sz="1150" b="0" i="0" baseline="-2500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𝑡raditional</a:t>
                </a:r>
                <a:r>
                  <a:rPr lang="en-US" sz="1150" b="0" i="0" baseline="-25000">
                    <a:solidFill>
                      <a:srgbClr val="836967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/</a:t>
                </a:r>
                <a:r>
                  <a:rPr lang="en-US" sz="1150" i="0">
                    <a:latin typeface="Cambria Math" panose="02040503050406030204" pitchFamily="18" charset="0"/>
                  </a:rPr>
                  <a:t>12×𝐴</a:t>
                </a:r>
                <a:r>
                  <a:rPr lang="en-US" sz="1150" b="0" i="0" baseline="-25000">
                    <a:latin typeface="Cambria Math" panose="02040503050406030204" pitchFamily="18" charset="0"/>
                  </a:rPr>
                  <a:t>𝑟𝑜𝑜𝑓</a:t>
                </a:r>
                <a:endParaRPr lang="en-US" sz="1150" baseline="-25000"/>
              </a:p>
            </xdr:txBody>
          </xdr:sp>
        </mc:Fallback>
      </mc:AlternateContent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9C98E78C-69E4-4237-A895-8DF99A3401FA}"/>
              </a:ext>
            </a:extLst>
          </xdr:cNvPr>
          <xdr:cNvSpPr txBox="1"/>
        </xdr:nvSpPr>
        <xdr:spPr>
          <a:xfrm>
            <a:off x="4181476" y="4511488"/>
            <a:ext cx="3832396" cy="269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Green Roof Runoff (cf) = Traditional Roof Runoff (cf) - </a:t>
            </a:r>
            <a:r>
              <a:rPr lang="en-US" sz="1200" i="1">
                <a:latin typeface="Times New Roman" panose="02020603050405020304" pitchFamily="18" charset="0"/>
                <a:cs typeface="Times New Roman" panose="02020603050405020304" pitchFamily="18" charset="0"/>
              </a:rPr>
              <a:t>V</a:t>
            </a:r>
            <a:r>
              <a:rPr lang="en-US" sz="1200" i="1" baseline="-25000">
                <a:latin typeface="Times New Roman" panose="02020603050405020304" pitchFamily="18" charset="0"/>
                <a:cs typeface="Times New Roman" panose="02020603050405020304" pitchFamily="18" charset="0"/>
              </a:rPr>
              <a:t>s</a:t>
            </a:r>
          </a:p>
        </xdr:txBody>
      </xdr:sp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AD2C897B-7A2B-4B06-86B9-95F5F2E47BD2}"/>
              </a:ext>
            </a:extLst>
          </xdr:cNvPr>
          <xdr:cNvGrpSpPr/>
        </xdr:nvGrpSpPr>
        <xdr:grpSpPr>
          <a:xfrm>
            <a:off x="4965874" y="6278258"/>
            <a:ext cx="2263601" cy="760717"/>
            <a:chOff x="4994448" y="6373508"/>
            <a:chExt cx="2263601" cy="760717"/>
          </a:xfrm>
        </xdr:grpSpPr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F99F12EC-282F-4C5B-8073-4BFEDBBB9A16}"/>
                </a:ext>
              </a:extLst>
            </xdr:cNvPr>
            <xdr:cNvGrpSpPr/>
          </xdr:nvGrpSpPr>
          <xdr:grpSpPr>
            <a:xfrm>
              <a:off x="4994448" y="6373508"/>
              <a:ext cx="2263601" cy="379717"/>
              <a:chOff x="5127798" y="6497333"/>
              <a:chExt cx="2263601" cy="379717"/>
            </a:xfrm>
          </xdr:grpSpPr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9" name="TextBox 8">
                    <a:extLst>
                      <a:ext uri="{FF2B5EF4-FFF2-40B4-BE49-F238E27FC236}">
                        <a16:creationId xmlns:a16="http://schemas.microsoft.com/office/drawing/2014/main" id="{8DED434D-5E94-4C87-A704-BF83FE70FFC9}"/>
                      </a:ext>
                    </a:extLst>
                  </xdr:cNvPr>
                  <xdr:cNvSpPr txBox="1"/>
                </xdr:nvSpPr>
                <xdr:spPr>
                  <a:xfrm>
                    <a:off x="5127798" y="6497333"/>
                    <a:ext cx="1577804" cy="37971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0" tIns="0" rIns="0" bIns="0" rtlCol="0" anchor="ctr">
                    <a:noAutofit/>
                  </a:bodyPr>
                  <a:lstStyle/>
                  <a:p>
                    <a:pPr algn="ctr"/>
                    <a14:m>
                      <m:oMathPara xmlns:m="http://schemas.openxmlformats.org/officeDocument/2006/math">
                        <m:oMathParaPr>
                          <m:jc m:val="centerGroup"/>
                        </m:oMathParaPr>
                        <m:oMath xmlns:m="http://schemas.openxmlformats.org/officeDocument/2006/math">
                          <m:r>
                            <a:rPr lang="en-US" sz="1150" i="1">
                              <a:latin typeface="Cambria Math" panose="02040503050406030204" pitchFamily="18" charset="0"/>
                            </a:rPr>
                            <m:t>𝑄</m:t>
                          </m:r>
                          <m:r>
                            <a:rPr lang="en-US" sz="1150" b="0" i="1" baseline="-25000">
                              <a:latin typeface="Cambria Math" panose="02040503050406030204" pitchFamily="18" charset="0"/>
                            </a:rPr>
                            <m:t>𝑡</m:t>
                          </m:r>
                          <m:r>
                            <m:rPr>
                              <m:sty m:val="p"/>
                            </m:rPr>
                            <a:rPr lang="en-US" sz="1150" b="0" i="0" baseline="-25000">
                              <a:latin typeface="Cambria Math" panose="02040503050406030204" pitchFamily="18" charset="0"/>
                            </a:rPr>
                            <m:t>raditional</m:t>
                          </m:r>
                          <m:r>
                            <a:rPr lang="en-US" sz="1150" i="0">
                              <a:latin typeface="Cambria Math" panose="02040503050406030204" pitchFamily="18" charset="0"/>
                            </a:rPr>
                            <m:t>=</m:t>
                          </m:r>
                          <m:f>
                            <m:fPr>
                              <m:ctrlPr>
                                <a:rPr lang="en-US" sz="1150" i="1">
                                  <a:solidFill>
                                    <a:srgbClr val="836967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sSup>
                                <m:sSupPr>
                                  <m:ctrlPr>
                                    <a:rPr lang="en-US" sz="1150" i="1">
                                      <a:solidFill>
                                        <a:sysClr val="windowText" lastClr="000000"/>
                                      </a:solidFill>
                                      <a:latin typeface="Cambria Math" panose="02040503050406030204" pitchFamily="18" charset="0"/>
                                    </a:rPr>
                                  </m:ctrlPr>
                                </m:sSupPr>
                                <m:e>
                                  <m:d>
                                    <m:dPr>
                                      <m:ctrlPr>
                                        <a:rPr lang="en-US" sz="1150" i="1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en-US" sz="1150" i="1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  <m:t>𝑃</m:t>
                                      </m:r>
                                      <m:r>
                                        <a:rPr lang="en-US" sz="1150" i="0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  <m:t>−</m:t>
                                      </m:r>
                                      <m:r>
                                        <a:rPr lang="en-US" sz="1150" i="1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  <m:t>0</m:t>
                                      </m:r>
                                      <m:r>
                                        <a:rPr lang="en-US" sz="1150" b="0" i="1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  <m:t>.2</m:t>
                                      </m:r>
                                      <m:r>
                                        <a:rPr lang="en-US" sz="1150" b="0" i="1">
                                          <a:solidFill>
                                            <a:sysClr val="windowText" lastClr="000000"/>
                                          </a:solidFill>
                                          <a:latin typeface="Cambria Math" panose="02040503050406030204" pitchFamily="18" charset="0"/>
                                        </a:rPr>
                                        <m:t>𝑆</m:t>
                                      </m:r>
                                    </m:e>
                                  </m:d>
                                </m:e>
                                <m:sup>
                                  <m:r>
                                    <a:rPr lang="en-US" sz="1150" i="0">
                                      <a:solidFill>
                                        <a:sysClr val="windowText" lastClr="000000"/>
                                      </a:solidFill>
                                      <a:latin typeface="Cambria Math" panose="02040503050406030204" pitchFamily="18" charset="0"/>
                                    </a:rPr>
                                    <m:t>2</m:t>
                                  </m:r>
                                </m:sup>
                              </m:sSup>
                              <m:r>
                                <a:rPr lang="en-US" sz="1150" b="0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 </m:t>
                              </m:r>
                            </m:num>
                            <m:den>
                              <m:r>
                                <a:rPr lang="en-US" sz="1150" i="1">
                                  <a:latin typeface="Cambria Math" panose="02040503050406030204" pitchFamily="18" charset="0"/>
                                </a:rPr>
                                <m:t>𝑃</m:t>
                              </m:r>
                              <m:r>
                                <a:rPr lang="en-US" sz="1150" i="0">
                                  <a:latin typeface="Cambria Math" panose="02040503050406030204" pitchFamily="18" charset="0"/>
                                </a:rPr>
                                <m:t>+</m:t>
                              </m:r>
                              <m:r>
                                <a:rPr lang="en-US" sz="1150" b="0" i="1">
                                  <a:latin typeface="Cambria Math" panose="02040503050406030204" pitchFamily="18" charset="0"/>
                                </a:rPr>
                                <m:t>0.8</m:t>
                              </m:r>
                              <m:r>
                                <a:rPr lang="en-US" sz="1150" b="0" i="1">
                                  <a:latin typeface="Cambria Math" panose="02040503050406030204" pitchFamily="18" charset="0"/>
                                </a:rPr>
                                <m:t>𝑆</m:t>
                              </m:r>
                            </m:den>
                          </m:f>
                        </m:oMath>
                      </m:oMathPara>
                    </a14:m>
                    <a:endParaRPr lang="en-US" sz="1150"/>
                  </a:p>
                </xdr:txBody>
              </xdr:sp>
            </mc:Choice>
            <mc:Fallback>
              <xdr:sp macro="" textlink="">
                <xdr:nvSpPr>
                  <xdr:cNvPr id="9" name="TextBox 8">
                    <a:extLst>
                      <a:ext uri="{FF2B5EF4-FFF2-40B4-BE49-F238E27FC236}">
                        <a16:creationId xmlns:a16="http://schemas.microsoft.com/office/drawing/2014/main" id="{8DED434D-5E94-4C87-A704-BF83FE70FFC9}"/>
                      </a:ext>
                    </a:extLst>
                  </xdr:cNvPr>
                  <xdr:cNvSpPr txBox="1"/>
                </xdr:nvSpPr>
                <xdr:spPr>
                  <a:xfrm>
                    <a:off x="5127798" y="6497333"/>
                    <a:ext cx="1577804" cy="37971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0" tIns="0" rIns="0" bIns="0" rtlCol="0" anchor="ctr">
                    <a:noAutofit/>
                  </a:bodyPr>
                  <a:lstStyle/>
                  <a:p>
                    <a:pPr algn="ctr"/>
                    <a:r>
                      <a:rPr lang="en-US" sz="1150" i="0">
                        <a:latin typeface="Cambria Math" panose="02040503050406030204" pitchFamily="18" charset="0"/>
                      </a:rPr>
                      <a:t>𝑄</a:t>
                    </a:r>
                    <a:r>
                      <a:rPr lang="en-US" sz="1150" b="0" i="0" baseline="-25000">
                        <a:latin typeface="Cambria Math" panose="02040503050406030204" pitchFamily="18" charset="0"/>
                      </a:rPr>
                      <a:t>𝑡raditional</a:t>
                    </a:r>
                    <a:r>
                      <a:rPr lang="en-US" sz="1150" i="0">
                        <a:latin typeface="Cambria Math" panose="02040503050406030204" pitchFamily="18" charset="0"/>
                      </a:rPr>
                      <a:t>=</a:t>
                    </a:r>
                    <a:r>
                      <a:rPr lang="en-US" sz="1150" i="0">
                        <a:solidFill>
                          <a:srgbClr val="836967"/>
                        </a:solidFill>
                        <a:latin typeface="Cambria Math" panose="02040503050406030204" pitchFamily="18" charset="0"/>
                      </a:rPr>
                      <a:t>(</a:t>
                    </a:r>
                    <a:r>
                      <a:rPr lang="en-US" sz="115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a:t>(𝑃−0</a:t>
                    </a:r>
                    <a:r>
                      <a:rPr lang="en-US" sz="1150" b="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a:t>.2𝑆)^</a:t>
                    </a:r>
                    <a:r>
                      <a:rPr lang="en-US" sz="115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a:t>2</a:t>
                    </a:r>
                    <a:r>
                      <a:rPr lang="en-US" sz="1150" b="0" i="0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a:t>  </a:t>
                    </a:r>
                    <a:r>
                      <a:rPr lang="en-US" sz="1150" b="0" i="0">
                        <a:solidFill>
                          <a:srgbClr val="836967"/>
                        </a:solidFill>
                        <a:latin typeface="Cambria Math" panose="02040503050406030204" pitchFamily="18" charset="0"/>
                      </a:rPr>
                      <a:t>)/(</a:t>
                    </a:r>
                    <a:r>
                      <a:rPr lang="en-US" sz="1150" i="0">
                        <a:latin typeface="Cambria Math" panose="02040503050406030204" pitchFamily="18" charset="0"/>
                      </a:rPr>
                      <a:t>𝑃+</a:t>
                    </a:r>
                    <a:r>
                      <a:rPr lang="en-US" sz="1150" b="0" i="0">
                        <a:latin typeface="Cambria Math" panose="02040503050406030204" pitchFamily="18" charset="0"/>
                      </a:rPr>
                      <a:t>0.8𝑆</a:t>
                    </a:r>
                    <a:r>
                      <a:rPr lang="en-US" sz="1150" b="0" i="0">
                        <a:solidFill>
                          <a:srgbClr val="836967"/>
                        </a:solidFill>
                        <a:latin typeface="Cambria Math" panose="02040503050406030204" pitchFamily="18" charset="0"/>
                      </a:rPr>
                      <a:t>)</a:t>
                    </a:r>
                    <a:endParaRPr lang="en-US" sz="1150"/>
                  </a:p>
                </xdr:txBody>
              </xdr:sp>
            </mc:Fallback>
          </mc:AlternateContent>
          <xdr:sp macro="" textlink="">
            <xdr:nvSpPr>
              <xdr:cNvPr id="25" name="TextBox 24">
                <a:extLst>
                  <a:ext uri="{FF2B5EF4-FFF2-40B4-BE49-F238E27FC236}">
                    <a16:creationId xmlns:a16="http://schemas.microsoft.com/office/drawing/2014/main" id="{BDFB58EE-A8E3-4FBE-9F2F-50037F55256D}"/>
                  </a:ext>
                </a:extLst>
              </xdr:cNvPr>
              <xdr:cNvSpPr txBox="1"/>
            </xdr:nvSpPr>
            <xdr:spPr>
              <a:xfrm>
                <a:off x="6619874" y="6562725"/>
                <a:ext cx="771525" cy="25717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i="1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rPr>
                  <a:t>,    where</a:t>
                </a:r>
                <a:r>
                  <a:rPr lang="en-US" sz="110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rPr>
                  <a:t>:</a:t>
                </a:r>
                <a:endParaRPr lang="en-US">
                  <a:effectLst/>
                  <a:latin typeface="Cambria" panose="02040503050406030204" pitchFamily="18" charset="0"/>
                  <a:ea typeface="Cambria" panose="02040503050406030204" pitchFamily="18" charset="0"/>
                </a:endParaRPr>
              </a:p>
              <a:p>
                <a:endParaRPr lang="en-US" sz="1100"/>
              </a:p>
            </xdr:txBody>
          </xdr:sp>
        </xdr:grpSp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FD4AD4C-7DFE-493C-90DE-5EFA4F44FE38}"/>
                </a:ext>
              </a:extLst>
            </xdr:cNvPr>
            <xdr:cNvSpPr txBox="1"/>
          </xdr:nvSpPr>
          <xdr:spPr>
            <a:xfrm>
              <a:off x="5584160" y="6819900"/>
              <a:ext cx="1084177" cy="314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50" b="0" i="1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P</a:t>
              </a:r>
              <a:r>
                <a:rPr lang="en-US" sz="1150" b="0" baseline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= </a:t>
              </a:r>
              <a:r>
                <a:rPr lang="en-US" sz="1150" b="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rainfall (in)</a:t>
              </a:r>
              <a:endParaRPr lang="en-US" sz="115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FA120AE6-ABE3-4B0D-BDBB-605B9C3ED8D7}"/>
              </a:ext>
            </a:extLst>
          </xdr:cNvPr>
          <xdr:cNvGrpSpPr/>
        </xdr:nvGrpSpPr>
        <xdr:grpSpPr>
          <a:xfrm>
            <a:off x="5199236" y="4887387"/>
            <a:ext cx="1796877" cy="1160988"/>
            <a:chOff x="5169637" y="4982637"/>
            <a:chExt cx="1796877" cy="1160988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" name="TextBox 4">
                  <a:extLst>
                    <a:ext uri="{FF2B5EF4-FFF2-40B4-BE49-F238E27FC236}">
                      <a16:creationId xmlns:a16="http://schemas.microsoft.com/office/drawing/2014/main" id="{5C074397-8B8B-42C0-8F54-35B2BDA70A42}"/>
                    </a:ext>
                  </a:extLst>
                </xdr:cNvPr>
                <xdr:cNvSpPr txBox="1"/>
              </xdr:nvSpPr>
              <xdr:spPr>
                <a:xfrm>
                  <a:off x="5645556" y="4982637"/>
                  <a:ext cx="845039" cy="33547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0" tIns="0" rIns="0" bIns="0" rtlCol="0" anchor="ctr">
                  <a:noAutofit/>
                </a:bodyPr>
                <a:lstStyle/>
                <a:p>
                  <a:pPr algn="ctr"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en-US" sz="1150" i="1">
                            <a:latin typeface="Cambria Math" panose="02040503050406030204" pitchFamily="18" charset="0"/>
                          </a:rPr>
                          <m:t>𝐶𝑁</m:t>
                        </m:r>
                        <m:r>
                          <a:rPr lang="en-US" sz="1150" i="0">
                            <a:latin typeface="Cambria Math" panose="02040503050406030204" pitchFamily="18" charset="0"/>
                          </a:rPr>
                          <m:t>=</m:t>
                        </m:r>
                        <m:f>
                          <m:fPr>
                            <m:ctrlPr>
                              <a:rPr lang="en-US" sz="115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50" i="0">
                                <a:latin typeface="Cambria Math" panose="02040503050406030204" pitchFamily="18" charset="0"/>
                              </a:rPr>
                              <m:t>1000</m:t>
                            </m:r>
                          </m:num>
                          <m:den>
                            <m:r>
                              <a:rPr lang="en-US" sz="1150" i="0">
                                <a:latin typeface="Cambria Math" panose="02040503050406030204" pitchFamily="18" charset="0"/>
                              </a:rPr>
                              <m:t>10+</m:t>
                            </m:r>
                            <m:r>
                              <a:rPr lang="en-US" sz="115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den>
                        </m:f>
                      </m:oMath>
                    </m:oMathPara>
                  </a14:m>
                  <a:endParaRPr lang="en-US" sz="1150"/>
                </a:p>
              </xdr:txBody>
            </xdr:sp>
          </mc:Choice>
          <mc:Fallback>
            <xdr:sp macro="" textlink="">
              <xdr:nvSpPr>
                <xdr:cNvPr id="5" name="TextBox 4">
                  <a:extLst>
                    <a:ext uri="{FF2B5EF4-FFF2-40B4-BE49-F238E27FC236}">
                      <a16:creationId xmlns:a16="http://schemas.microsoft.com/office/drawing/2014/main" id="{5C074397-8B8B-42C0-8F54-35B2BDA70A42}"/>
                    </a:ext>
                  </a:extLst>
                </xdr:cNvPr>
                <xdr:cNvSpPr txBox="1"/>
              </xdr:nvSpPr>
              <xdr:spPr>
                <a:xfrm>
                  <a:off x="5645556" y="4982637"/>
                  <a:ext cx="845039" cy="33547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lIns="0" tIns="0" rIns="0" bIns="0" rtlCol="0" anchor="ctr">
                  <a:noAutofit/>
                </a:bodyPr>
                <a:lstStyle/>
                <a:p>
                  <a:pPr algn="ctr"/>
                  <a:r>
                    <a:rPr lang="en-US" sz="1150" i="0">
                      <a:latin typeface="Cambria Math" panose="02040503050406030204" pitchFamily="18" charset="0"/>
                    </a:rPr>
                    <a:t>𝐶𝑁=1000</a:t>
                  </a:r>
                  <a:r>
                    <a:rPr lang="en-US" sz="1150" i="0">
                      <a:solidFill>
                        <a:srgbClr val="836967"/>
                      </a:solidFill>
                      <a:latin typeface="Cambria Math" panose="02040503050406030204" pitchFamily="18" charset="0"/>
                    </a:rPr>
                    <a:t>/(</a:t>
                  </a:r>
                  <a:r>
                    <a:rPr lang="en-US" sz="1150" i="0">
                      <a:latin typeface="Cambria Math" panose="02040503050406030204" pitchFamily="18" charset="0"/>
                    </a:rPr>
                    <a:t>10+𝑆</a:t>
                  </a:r>
                  <a:r>
                    <a:rPr lang="en-US" sz="1150" i="0">
                      <a:solidFill>
                        <a:srgbClr val="836967"/>
                      </a:solidFill>
                      <a:latin typeface="Cambria Math" panose="02040503050406030204" pitchFamily="18" charset="0"/>
                    </a:rPr>
                    <a:t>)</a:t>
                  </a:r>
                  <a:endParaRPr lang="en-US" sz="1150"/>
                </a:p>
              </xdr:txBody>
            </xdr:sp>
          </mc:Fallback>
        </mc:AlternateContent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0548272-3B5C-4331-9DF2-768B73523C05}"/>
                </a:ext>
              </a:extLst>
            </xdr:cNvPr>
            <xdr:cNvSpPr txBox="1"/>
          </xdr:nvSpPr>
          <xdr:spPr>
            <a:xfrm>
              <a:off x="5169637" y="5840108"/>
              <a:ext cx="1796877" cy="3035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50" b="0" i="1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CN</a:t>
              </a:r>
              <a:r>
                <a:rPr lang="en-US" sz="1150" b="0" baseline="0">
                  <a:solidFill>
                    <a:schemeClr val="tx1"/>
                  </a:solidFill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 = 98 </a:t>
              </a:r>
              <a:r>
                <a:rPr lang="en-US" sz="1150" b="0" baseline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mbria" panose="02040503050406030204" pitchFamily="18" charset="0"/>
                  <a:cs typeface="Times New Roman" panose="02020603050405020304" pitchFamily="18" charset="0"/>
                </a:rPr>
                <a:t>for traditional roof</a:t>
              </a:r>
              <a:endParaRPr lang="en-US" sz="115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Cambria" panose="02040503050406030204" pitchFamily="18" charset="0"/>
                <a:cs typeface="Times New Roman" panose="02020603050405020304" pitchFamily="18" charset="0"/>
              </a:endParaRPr>
            </a:p>
          </xdr:txBody>
        </xdr:sp>
        <xdr:grpSp>
          <xdr:nvGrpSpPr>
            <xdr:cNvPr id="31" name="Group 30">
              <a:extLst>
                <a:ext uri="{FF2B5EF4-FFF2-40B4-BE49-F238E27FC236}">
                  <a16:creationId xmlns:a16="http://schemas.microsoft.com/office/drawing/2014/main" id="{667D52B4-CA80-453C-8E2B-4536BAA55439}"/>
                </a:ext>
              </a:extLst>
            </xdr:cNvPr>
            <xdr:cNvGrpSpPr/>
          </xdr:nvGrpSpPr>
          <xdr:grpSpPr>
            <a:xfrm>
              <a:off x="5263213" y="5353050"/>
              <a:ext cx="1609725" cy="448859"/>
              <a:chOff x="5370052" y="5353050"/>
              <a:chExt cx="1609725" cy="448859"/>
            </a:xfrm>
          </xdr:grpSpPr>
          <mc:AlternateContent xmlns:mc="http://schemas.openxmlformats.org/markup-compatibility/2006">
            <mc:Choice xmlns:a14="http://schemas.microsoft.com/office/drawing/2010/main" Requires="a14">
              <xdr:sp macro="" textlink="">
                <xdr:nvSpPr>
                  <xdr:cNvPr id="8" name="TextBox 7">
                    <a:extLst>
                      <a:ext uri="{FF2B5EF4-FFF2-40B4-BE49-F238E27FC236}">
                        <a16:creationId xmlns:a16="http://schemas.microsoft.com/office/drawing/2014/main" id="{1C131614-E99A-4169-A788-1B5CEB8C06FA}"/>
                      </a:ext>
                    </a:extLst>
                  </xdr:cNvPr>
                  <xdr:cNvSpPr txBox="1"/>
                </xdr:nvSpPr>
                <xdr:spPr>
                  <a:xfrm>
                    <a:off x="5370052" y="5353050"/>
                    <a:ext cx="1021223" cy="448859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0" tIns="0" rIns="0" bIns="0" rtlCol="0" anchor="ctr">
                    <a:noAutofit/>
                  </a:bodyPr>
                  <a:lstStyle/>
                  <a:p>
                    <a:pPr algn="ctr"/>
                    <a14:m>
                      <m:oMathPara xmlns:m="http://schemas.openxmlformats.org/officeDocument/2006/math">
                        <m:oMathParaPr>
                          <m:jc m:val="centerGroup"/>
                        </m:oMathParaPr>
                        <m:oMath xmlns:m="http://schemas.openxmlformats.org/officeDocument/2006/math">
                          <m:r>
                            <a:rPr lang="en-US" sz="11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𝑆</m:t>
                          </m:r>
                          <m:r>
                            <a:rPr lang="en-US" sz="11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</m:t>
                          </m:r>
                          <m:f>
                            <m:fPr>
                              <m:ctrlPr>
                                <a:rPr lang="en-US" sz="11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1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1000</m:t>
                              </m:r>
                            </m:num>
                            <m:den>
                              <m:r>
                                <a:rPr lang="en-US" sz="11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𝐶𝑁</m:t>
                              </m:r>
                              <m:r>
                                <a:rPr lang="en-US" sz="115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−10</m:t>
                              </m:r>
                            </m:den>
                          </m:f>
                          <m:r>
                            <a:rPr lang="en-US" sz="115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 </m:t>
                          </m:r>
                        </m:oMath>
                      </m:oMathPara>
                    </a14:m>
                    <a:endParaRPr lang="en-US" sz="1150" b="0" i="1">
                      <a:latin typeface="Cambria Math" panose="02040503050406030204" pitchFamily="18" charset="0"/>
                      <a:ea typeface="Cambria Math" panose="02040503050406030204" pitchFamily="18" charset="0"/>
                    </a:endParaRPr>
                  </a:p>
                </xdr:txBody>
              </xdr:sp>
            </mc:Choice>
            <mc:Fallback>
              <xdr:sp macro="" textlink="">
                <xdr:nvSpPr>
                  <xdr:cNvPr id="8" name="TextBox 7">
                    <a:extLst>
                      <a:ext uri="{FF2B5EF4-FFF2-40B4-BE49-F238E27FC236}">
                        <a16:creationId xmlns:a16="http://schemas.microsoft.com/office/drawing/2014/main" id="{1C131614-E99A-4169-A788-1B5CEB8C06FA}"/>
                      </a:ext>
                    </a:extLst>
                  </xdr:cNvPr>
                  <xdr:cNvSpPr txBox="1"/>
                </xdr:nvSpPr>
                <xdr:spPr>
                  <a:xfrm>
                    <a:off x="5370052" y="5353050"/>
                    <a:ext cx="1021223" cy="448859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lIns="0" tIns="0" rIns="0" bIns="0" rtlCol="0" anchor="ctr">
                    <a:noAutofit/>
                  </a:bodyPr>
                  <a:lstStyle/>
                  <a:p>
                    <a:pPr algn="ctr"/>
                    <a:r>
                      <a:rPr lang="en-US" sz="115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a:t>𝑆=1000/(𝐶𝑁−10)   </a:t>
                    </a:r>
                    <a:endParaRPr lang="en-US" sz="1150" b="0" i="1">
                      <a:latin typeface="Cambria Math" panose="02040503050406030204" pitchFamily="18" charset="0"/>
                      <a:ea typeface="Cambria Math" panose="02040503050406030204" pitchFamily="18" charset="0"/>
                    </a:endParaRPr>
                  </a:p>
                </xdr:txBody>
              </xdr:sp>
            </mc:Fallback>
          </mc:AlternateContent>
          <xdr:sp macro="" textlink="">
            <xdr:nvSpPr>
              <xdr:cNvPr id="28" name="TextBox 27">
                <a:extLst>
                  <a:ext uri="{FF2B5EF4-FFF2-40B4-BE49-F238E27FC236}">
                    <a16:creationId xmlns:a16="http://schemas.microsoft.com/office/drawing/2014/main" id="{B0378DC7-9E7B-47F2-B7B9-FD1D6D05AA0D}"/>
                  </a:ext>
                </a:extLst>
              </xdr:cNvPr>
              <xdr:cNvSpPr txBox="1"/>
            </xdr:nvSpPr>
            <xdr:spPr>
              <a:xfrm>
                <a:off x="6208252" y="5451959"/>
                <a:ext cx="771525" cy="24399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i="1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rPr>
                  <a:t>,    where</a:t>
                </a:r>
                <a:r>
                  <a:rPr lang="en-US" sz="110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rPr>
                  <a:t>:</a:t>
                </a:r>
                <a:endParaRPr lang="en-US">
                  <a:effectLst/>
                  <a:latin typeface="Cambria" panose="02040503050406030204" pitchFamily="18" charset="0"/>
                  <a:ea typeface="Cambria" panose="02040503050406030204" pitchFamily="18" charset="0"/>
                </a:endParaRPr>
              </a:p>
              <a:p>
                <a:endParaRPr lang="en-US" sz="1100"/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3</xdr:col>
      <xdr:colOff>275957</xdr:colOff>
      <xdr:row>5</xdr:row>
      <xdr:rowOff>57052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A3365E-0A8B-491E-9D69-51917493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38125"/>
          <a:ext cx="2142857" cy="7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1</xdr:row>
      <xdr:rowOff>95250</xdr:rowOff>
    </xdr:from>
    <xdr:to>
      <xdr:col>8</xdr:col>
      <xdr:colOff>180984</xdr:colOff>
      <xdr:row>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77CF49-6E80-4B1B-8633-7449DD8CD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295275"/>
          <a:ext cx="2409834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</xdr:colOff>
      <xdr:row>0</xdr:row>
      <xdr:rowOff>0</xdr:rowOff>
    </xdr:from>
    <xdr:to>
      <xdr:col>18</xdr:col>
      <xdr:colOff>84739</xdr:colOff>
      <xdr:row>41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F5D294-3F2E-4945-96F9-D1CC53C4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" y="0"/>
          <a:ext cx="11068049" cy="782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necountystormwatermanual.com/doku.php?id=green_roof" TargetMode="External"/><Relationship Id="rId1" Type="http://schemas.openxmlformats.org/officeDocument/2006/relationships/hyperlink" Target="https://danecountystormwatermanual.com/doku.php?id=green_roo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C94B-2E1C-4EE1-86A4-A0374DCB9459}">
  <dimension ref="A1:R120"/>
  <sheetViews>
    <sheetView tabSelected="1" zoomScaleNormal="100" workbookViewId="0">
      <selection activeCell="R12" sqref="R12"/>
    </sheetView>
  </sheetViews>
  <sheetFormatPr defaultRowHeight="15" x14ac:dyDescent="0.25"/>
  <cols>
    <col min="1" max="1" width="11.85546875" style="25" customWidth="1"/>
    <col min="2" max="2" width="9.140625" style="25"/>
    <col min="3" max="3" width="26.28515625" style="25" customWidth="1"/>
    <col min="4" max="4" width="10.42578125" style="25" bestFit="1" customWidth="1"/>
    <col min="5" max="5" width="9.140625" style="25"/>
    <col min="6" max="6" width="10.7109375" style="25" customWidth="1"/>
    <col min="7" max="12" width="9.140625" style="25"/>
    <col min="13" max="13" width="14.7109375" style="25" customWidth="1"/>
    <col min="14" max="15" width="9.140625" style="32"/>
    <col min="16" max="16" width="46.85546875" style="32" customWidth="1"/>
    <col min="17" max="17" width="9.140625" style="32"/>
  </cols>
  <sheetData>
    <row r="1" spans="1:18" ht="31.5" customHeight="1" x14ac:dyDescent="0.25">
      <c r="B1" s="78" t="s">
        <v>40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8" x14ac:dyDescent="0.25">
      <c r="B2" s="79" t="s">
        <v>41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4" spans="1:18" ht="16.5" x14ac:dyDescent="0.25">
      <c r="B4" s="85" t="s">
        <v>39</v>
      </c>
      <c r="C4" s="85"/>
      <c r="D4" s="85"/>
      <c r="E4" s="85"/>
      <c r="H4" s="88" t="s">
        <v>24</v>
      </c>
      <c r="I4" s="88"/>
      <c r="J4" s="88"/>
      <c r="K4" s="88"/>
      <c r="L4" s="88"/>
    </row>
    <row r="5" spans="1:18" x14ac:dyDescent="0.25">
      <c r="A5"/>
      <c r="B5" s="33" t="s">
        <v>0</v>
      </c>
      <c r="C5" s="34"/>
      <c r="D5" s="34"/>
      <c r="E5" s="34"/>
      <c r="F5" s="26"/>
      <c r="G5" s="26"/>
      <c r="H5" s="26"/>
      <c r="I5" s="26"/>
      <c r="J5" s="26"/>
      <c r="K5" s="26"/>
      <c r="L5" s="27"/>
    </row>
    <row r="6" spans="1:18" x14ac:dyDescent="0.25">
      <c r="B6" s="35" t="s">
        <v>36</v>
      </c>
      <c r="C6" s="36"/>
      <c r="D6" s="36"/>
      <c r="E6" s="36"/>
      <c r="F6" s="28"/>
      <c r="G6" s="28"/>
      <c r="H6" s="28"/>
      <c r="I6" s="28"/>
      <c r="J6" s="28"/>
      <c r="K6" s="28"/>
      <c r="L6" s="29"/>
    </row>
    <row r="7" spans="1:18" ht="15.75" thickBot="1" x14ac:dyDescent="0.3">
      <c r="B7" s="35"/>
      <c r="C7" s="36"/>
      <c r="D7" s="36"/>
      <c r="E7" s="36"/>
      <c r="F7" s="28"/>
      <c r="G7" s="28"/>
      <c r="H7" s="28"/>
      <c r="I7" s="28"/>
      <c r="J7" s="28"/>
      <c r="K7" s="28"/>
      <c r="L7" s="29"/>
    </row>
    <row r="8" spans="1:18" ht="19.5" customHeight="1" x14ac:dyDescent="0.25">
      <c r="B8" s="35"/>
      <c r="C8" s="66" t="s">
        <v>21</v>
      </c>
      <c r="D8" s="67"/>
      <c r="E8" s="36"/>
      <c r="F8" s="28"/>
      <c r="G8" s="28"/>
      <c r="H8" s="28"/>
      <c r="I8" s="28"/>
      <c r="J8" s="28"/>
      <c r="K8" s="28"/>
      <c r="L8" s="29"/>
    </row>
    <row r="9" spans="1:18" ht="19.5" customHeight="1" x14ac:dyDescent="0.25">
      <c r="B9" s="35"/>
      <c r="C9" s="68" t="s">
        <v>22</v>
      </c>
      <c r="D9" s="69"/>
      <c r="E9" s="36"/>
      <c r="F9" s="28"/>
      <c r="G9" s="28"/>
      <c r="H9" s="28"/>
      <c r="I9" s="28"/>
      <c r="J9" s="28"/>
      <c r="K9" s="28"/>
      <c r="L9" s="29"/>
      <c r="O9" s="14"/>
      <c r="P9" s="14"/>
      <c r="Q9" s="14"/>
      <c r="R9" s="11"/>
    </row>
    <row r="10" spans="1:18" ht="31.5" x14ac:dyDescent="0.25">
      <c r="B10" s="35"/>
      <c r="C10" s="70" t="s">
        <v>53</v>
      </c>
      <c r="D10" s="69"/>
      <c r="E10" s="36"/>
      <c r="F10" s="28"/>
      <c r="G10" s="28"/>
      <c r="H10" s="28"/>
      <c r="I10" s="28"/>
      <c r="J10" s="28"/>
      <c r="K10" s="28"/>
      <c r="L10" s="29"/>
      <c r="O10" s="14"/>
      <c r="P10" s="14"/>
      <c r="Q10" s="14"/>
      <c r="R10" s="11"/>
    </row>
    <row r="11" spans="1:18" ht="37.5" customHeight="1" x14ac:dyDescent="0.25">
      <c r="B11" s="35"/>
      <c r="C11" s="70" t="s">
        <v>55</v>
      </c>
      <c r="D11" s="69"/>
      <c r="E11" s="36"/>
      <c r="F11" s="28"/>
      <c r="G11" s="28"/>
      <c r="H11" s="28"/>
      <c r="I11" s="28"/>
      <c r="J11" s="28"/>
      <c r="K11" s="28"/>
      <c r="L11" s="29"/>
      <c r="O11" s="14"/>
      <c r="P11" s="51"/>
      <c r="Q11" s="14"/>
      <c r="R11" s="11"/>
    </row>
    <row r="12" spans="1:18" ht="34.5" customHeight="1" thickBot="1" x14ac:dyDescent="0.3">
      <c r="B12" s="35"/>
      <c r="C12" s="71" t="s">
        <v>54</v>
      </c>
      <c r="D12" s="72"/>
      <c r="E12" s="36"/>
      <c r="F12" s="28"/>
      <c r="G12" s="28"/>
      <c r="H12" s="28"/>
      <c r="I12" s="28"/>
      <c r="J12" s="28"/>
      <c r="K12" s="28"/>
      <c r="L12" s="29"/>
      <c r="O12" s="14"/>
      <c r="P12" s="51"/>
      <c r="Q12" s="14"/>
      <c r="R12" s="11"/>
    </row>
    <row r="13" spans="1:18" ht="17.25" x14ac:dyDescent="0.25">
      <c r="B13" s="35"/>
      <c r="C13" s="64" t="s">
        <v>44</v>
      </c>
      <c r="D13" s="63">
        <f>((D8*((D9*D10)+(D11*D12)))/12)</f>
        <v>0</v>
      </c>
      <c r="E13" s="36"/>
      <c r="F13" s="28"/>
      <c r="G13" s="28"/>
      <c r="H13" s="28"/>
      <c r="I13" s="28"/>
      <c r="J13" s="28"/>
      <c r="K13" s="28"/>
      <c r="L13" s="29"/>
      <c r="M13"/>
      <c r="O13" s="14"/>
      <c r="P13" s="51"/>
      <c r="Q13" s="14"/>
      <c r="R13" s="11"/>
    </row>
    <row r="14" spans="1:18" x14ac:dyDescent="0.25">
      <c r="B14" s="35"/>
      <c r="C14" s="36"/>
      <c r="D14" s="36"/>
      <c r="E14" s="36"/>
      <c r="F14" s="28"/>
      <c r="G14" s="28"/>
      <c r="H14" s="28"/>
      <c r="I14" s="28"/>
      <c r="J14" s="28"/>
      <c r="K14" s="28"/>
      <c r="L14" s="29"/>
      <c r="O14" s="14"/>
      <c r="P14" s="51"/>
      <c r="Q14" s="14"/>
      <c r="R14" s="11"/>
    </row>
    <row r="15" spans="1:18" x14ac:dyDescent="0.25">
      <c r="B15" s="35"/>
      <c r="C15" s="36"/>
      <c r="D15" s="36"/>
      <c r="E15" s="36"/>
      <c r="F15" s="28"/>
      <c r="G15" s="28"/>
      <c r="H15" s="28"/>
      <c r="I15" s="28"/>
      <c r="J15" s="28"/>
      <c r="K15" s="28"/>
      <c r="L15" s="29"/>
      <c r="O15" s="14"/>
      <c r="P15" s="51"/>
      <c r="Q15" s="14"/>
      <c r="R15" s="11"/>
    </row>
    <row r="16" spans="1:18" x14ac:dyDescent="0.25">
      <c r="B16" s="37"/>
      <c r="C16" s="38"/>
      <c r="D16" s="38"/>
      <c r="E16" s="38"/>
      <c r="F16" s="30"/>
      <c r="G16" s="30"/>
      <c r="H16" s="30"/>
      <c r="I16" s="30"/>
      <c r="J16" s="30"/>
      <c r="K16" s="30"/>
      <c r="L16" s="31"/>
      <c r="O16" s="14"/>
      <c r="P16" s="51"/>
      <c r="Q16" s="14"/>
      <c r="R16" s="11"/>
    </row>
    <row r="17" spans="1:18" x14ac:dyDescent="0.25">
      <c r="B17" s="33" t="s">
        <v>1</v>
      </c>
      <c r="C17" s="34"/>
      <c r="D17" s="34"/>
      <c r="E17" s="34"/>
      <c r="F17" s="26"/>
      <c r="G17" s="26"/>
      <c r="H17" s="26"/>
      <c r="I17" s="26"/>
      <c r="J17" s="26"/>
      <c r="K17" s="26"/>
      <c r="L17" s="27"/>
      <c r="O17" s="14"/>
      <c r="P17" s="51"/>
      <c r="Q17" s="14"/>
      <c r="R17" s="11"/>
    </row>
    <row r="18" spans="1:18" x14ac:dyDescent="0.25">
      <c r="B18" s="35" t="s">
        <v>38</v>
      </c>
      <c r="C18" s="36"/>
      <c r="D18" s="36"/>
      <c r="E18" s="36"/>
      <c r="F18" s="28"/>
      <c r="G18" s="28"/>
      <c r="H18" s="28"/>
      <c r="I18" s="28"/>
      <c r="J18" s="28"/>
      <c r="K18" s="28"/>
      <c r="L18" s="29"/>
      <c r="O18" s="14"/>
      <c r="P18" s="51"/>
      <c r="Q18" s="14"/>
      <c r="R18" s="11"/>
    </row>
    <row r="19" spans="1:18" x14ac:dyDescent="0.25">
      <c r="B19" s="35"/>
      <c r="C19" s="36"/>
      <c r="D19" s="36"/>
      <c r="E19" s="36"/>
      <c r="F19" s="28"/>
      <c r="G19" s="28"/>
      <c r="H19" s="28"/>
      <c r="I19" s="28"/>
      <c r="J19" s="28"/>
      <c r="K19" s="28"/>
      <c r="L19" s="29"/>
      <c r="O19" s="14"/>
      <c r="P19" s="51"/>
      <c r="Q19" s="14"/>
      <c r="R19" s="11"/>
    </row>
    <row r="20" spans="1:18" s="32" customFormat="1" ht="18" customHeight="1" x14ac:dyDescent="0.25">
      <c r="A20" s="25"/>
      <c r="B20" s="35"/>
      <c r="C20" s="80" t="s">
        <v>56</v>
      </c>
      <c r="D20" s="81"/>
      <c r="E20" s="36"/>
      <c r="F20" s="28"/>
      <c r="G20" s="28"/>
      <c r="H20" s="28"/>
      <c r="I20" s="28"/>
      <c r="J20" s="28"/>
      <c r="K20" s="28"/>
      <c r="L20" s="29"/>
      <c r="M20" s="25"/>
      <c r="O20" s="14"/>
      <c r="P20" s="51"/>
      <c r="Q20" s="14"/>
      <c r="R20" s="14"/>
    </row>
    <row r="21" spans="1:18" s="32" customFormat="1" x14ac:dyDescent="0.25">
      <c r="A21" s="25"/>
      <c r="B21" s="35"/>
      <c r="C21" s="39" t="s">
        <v>48</v>
      </c>
      <c r="D21" s="57">
        <f>D8*((('CN Calculations'!B10-(0.2*(20/98)))^2)/('CN Calculations'!B10+(0.8*(20/98)))/12)</f>
        <v>0</v>
      </c>
      <c r="E21" s="36"/>
      <c r="F21" s="28"/>
      <c r="G21" s="28"/>
      <c r="H21" s="28"/>
      <c r="I21" s="28"/>
      <c r="J21" s="28"/>
      <c r="K21" s="28"/>
      <c r="L21" s="29"/>
      <c r="M21" s="25"/>
      <c r="O21" s="14"/>
      <c r="P21" s="51"/>
      <c r="Q21" s="14"/>
      <c r="R21" s="14"/>
    </row>
    <row r="22" spans="1:18" s="32" customFormat="1" x14ac:dyDescent="0.25">
      <c r="A22" s="25"/>
      <c r="B22" s="35"/>
      <c r="C22" s="40" t="s">
        <v>49</v>
      </c>
      <c r="D22" s="57">
        <f>D8*((('CN Calculations'!B21-(0.2*(20/98)))^2)/('CN Calculations'!B21+(0.8*(20/98)))/12)</f>
        <v>0</v>
      </c>
      <c r="E22" s="36"/>
      <c r="F22" s="28"/>
      <c r="G22" s="28"/>
      <c r="H22" s="28"/>
      <c r="I22" s="28"/>
      <c r="J22" s="28"/>
      <c r="K22" s="28"/>
      <c r="L22" s="29"/>
      <c r="M22" s="25"/>
      <c r="O22" s="14"/>
      <c r="P22" s="51"/>
      <c r="Q22" s="14"/>
      <c r="R22" s="14"/>
    </row>
    <row r="23" spans="1:18" s="32" customFormat="1" x14ac:dyDescent="0.25">
      <c r="A23" s="25"/>
      <c r="B23" s="35"/>
      <c r="C23" s="40" t="s">
        <v>50</v>
      </c>
      <c r="D23" s="57">
        <f>D8*((('CN Calculations'!B32-(0.2*(20/98)))^2)/('CN Calculations'!B32+(0.8*(20/98)))/12)</f>
        <v>0</v>
      </c>
      <c r="E23" s="36"/>
      <c r="F23" s="28"/>
      <c r="G23" s="28"/>
      <c r="H23" s="28"/>
      <c r="I23" s="28"/>
      <c r="J23" s="28"/>
      <c r="K23" s="28"/>
      <c r="L23" s="29"/>
      <c r="M23" s="25"/>
      <c r="O23" s="14"/>
      <c r="P23" s="14"/>
      <c r="Q23" s="14"/>
      <c r="R23" s="14"/>
    </row>
    <row r="24" spans="1:18" s="32" customFormat="1" x14ac:dyDescent="0.25">
      <c r="A24" s="25"/>
      <c r="B24" s="35"/>
      <c r="C24" s="40" t="s">
        <v>51</v>
      </c>
      <c r="D24" s="57">
        <f>D8*((('CN Calculations'!B43-(0.2*(20/98)))^2)/('CN Calculations'!B43+(0.8*(20/98)))/12)</f>
        <v>0</v>
      </c>
      <c r="E24" s="36"/>
      <c r="F24" s="28"/>
      <c r="G24" s="28"/>
      <c r="H24" s="28"/>
      <c r="I24" s="28"/>
      <c r="J24" s="28"/>
      <c r="K24" s="28"/>
      <c r="L24" s="29"/>
      <c r="M24" s="25"/>
      <c r="O24" s="14"/>
      <c r="P24" s="51"/>
      <c r="Q24" s="14"/>
      <c r="R24" s="14"/>
    </row>
    <row r="25" spans="1:18" s="32" customFormat="1" x14ac:dyDescent="0.25">
      <c r="A25" s="25"/>
      <c r="B25" s="35"/>
      <c r="C25" s="41" t="s">
        <v>52</v>
      </c>
      <c r="D25" s="57">
        <f>D8*((('CN Calculations'!B54-(0.2*(20/98)))^2)/('CN Calculations'!B54+(0.8*(20/98)))/12)</f>
        <v>0</v>
      </c>
      <c r="E25" s="36"/>
      <c r="F25" s="28"/>
      <c r="G25" s="25"/>
      <c r="H25" s="28"/>
      <c r="I25" s="28"/>
      <c r="J25" s="28"/>
      <c r="K25" s="28"/>
      <c r="L25" s="29"/>
      <c r="M25" s="25"/>
      <c r="O25" s="14"/>
      <c r="P25" s="51"/>
      <c r="Q25" s="14"/>
      <c r="R25" s="14"/>
    </row>
    <row r="26" spans="1:18" s="32" customFormat="1" ht="16.5" x14ac:dyDescent="0.3">
      <c r="A26" s="25"/>
      <c r="B26" s="35"/>
      <c r="C26" s="42" t="s">
        <v>23</v>
      </c>
      <c r="D26" s="58">
        <f>D13</f>
        <v>0</v>
      </c>
      <c r="E26" s="36"/>
      <c r="F26" s="28"/>
      <c r="G26" s="25"/>
      <c r="H26" s="28"/>
      <c r="I26" s="28"/>
      <c r="J26" s="28"/>
      <c r="K26" s="28"/>
      <c r="L26" s="29"/>
      <c r="M26" s="25"/>
      <c r="O26" s="14"/>
      <c r="P26" s="51"/>
      <c r="Q26" s="14"/>
      <c r="R26" s="14"/>
    </row>
    <row r="27" spans="1:18" s="32" customFormat="1" ht="18" customHeight="1" x14ac:dyDescent="0.25">
      <c r="A27" s="25"/>
      <c r="B27" s="35"/>
      <c r="C27" s="84" t="s">
        <v>45</v>
      </c>
      <c r="D27" s="83"/>
      <c r="E27" s="36"/>
      <c r="F27" s="28"/>
      <c r="G27" s="25"/>
      <c r="H27" s="28"/>
      <c r="I27" s="28"/>
      <c r="J27" s="28"/>
      <c r="K27" s="28"/>
      <c r="L27" s="29"/>
      <c r="M27" s="25"/>
      <c r="O27" s="14"/>
      <c r="P27" s="51"/>
      <c r="Q27" s="14"/>
      <c r="R27" s="14"/>
    </row>
    <row r="28" spans="1:18" s="32" customFormat="1" x14ac:dyDescent="0.25">
      <c r="A28" s="25"/>
      <c r="B28" s="35"/>
      <c r="C28" s="43" t="s">
        <v>48</v>
      </c>
      <c r="D28" s="59">
        <f>IF(D21-D26&lt;0,"0",D21-D26)</f>
        <v>0</v>
      </c>
      <c r="E28" s="36"/>
      <c r="F28" s="28"/>
      <c r="G28" s="25"/>
      <c r="H28" s="28"/>
      <c r="I28" s="28"/>
      <c r="J28" s="28"/>
      <c r="K28" s="28"/>
      <c r="L28" s="29"/>
      <c r="M28" s="25"/>
      <c r="O28" s="14"/>
      <c r="P28" s="51"/>
      <c r="Q28" s="14"/>
      <c r="R28" s="14"/>
    </row>
    <row r="29" spans="1:18" s="32" customFormat="1" x14ac:dyDescent="0.25">
      <c r="A29" s="25"/>
      <c r="B29" s="35"/>
      <c r="C29" s="44" t="s">
        <v>49</v>
      </c>
      <c r="D29" s="59">
        <f>IF(D22-D26&lt;0,"0",D22-D26)</f>
        <v>0</v>
      </c>
      <c r="E29" s="36"/>
      <c r="F29" s="28"/>
      <c r="G29" s="28"/>
      <c r="H29" s="28"/>
      <c r="I29" s="28"/>
      <c r="J29" s="28"/>
      <c r="K29" s="28"/>
      <c r="L29" s="29"/>
      <c r="M29" s="25"/>
      <c r="O29" s="14"/>
      <c r="P29" s="51"/>
      <c r="Q29" s="14"/>
      <c r="R29" s="14"/>
    </row>
    <row r="30" spans="1:18" s="32" customFormat="1" x14ac:dyDescent="0.25">
      <c r="A30" s="25"/>
      <c r="B30" s="35"/>
      <c r="C30" s="44" t="s">
        <v>50</v>
      </c>
      <c r="D30" s="59">
        <f>IF(D23-D26&lt;0,"0",D23-D26)</f>
        <v>0</v>
      </c>
      <c r="E30" s="36"/>
      <c r="F30" s="28"/>
      <c r="G30" s="28"/>
      <c r="H30" s="28"/>
      <c r="I30" s="28"/>
      <c r="J30" s="28"/>
      <c r="K30" s="28"/>
      <c r="L30" s="29"/>
      <c r="M30" s="25"/>
      <c r="O30" s="14"/>
      <c r="P30" s="51"/>
      <c r="Q30" s="14"/>
      <c r="R30" s="14"/>
    </row>
    <row r="31" spans="1:18" s="32" customFormat="1" x14ac:dyDescent="0.25">
      <c r="A31" s="25"/>
      <c r="B31" s="35"/>
      <c r="C31" s="44" t="s">
        <v>51</v>
      </c>
      <c r="D31" s="59">
        <f>IF(D24-D26&lt;0,"0",D24-D26)</f>
        <v>0</v>
      </c>
      <c r="E31" s="36"/>
      <c r="F31" s="28"/>
      <c r="G31" s="25"/>
      <c r="H31" s="28"/>
      <c r="I31" s="28"/>
      <c r="J31" s="28"/>
      <c r="K31" s="28"/>
      <c r="L31" s="29"/>
      <c r="M31" s="25"/>
      <c r="O31" s="14"/>
      <c r="P31" s="14"/>
      <c r="Q31" s="14"/>
      <c r="R31" s="14"/>
    </row>
    <row r="32" spans="1:18" s="32" customFormat="1" x14ac:dyDescent="0.25">
      <c r="A32" s="25"/>
      <c r="B32" s="35"/>
      <c r="C32" s="45" t="s">
        <v>52</v>
      </c>
      <c r="D32" s="60">
        <f>IF(D25-D26&lt;0,"0",D25-D26)</f>
        <v>0</v>
      </c>
      <c r="E32" s="36"/>
      <c r="F32" s="28"/>
      <c r="G32" s="25"/>
      <c r="H32" s="28"/>
      <c r="I32" s="28"/>
      <c r="J32" s="28"/>
      <c r="K32" s="28"/>
      <c r="L32" s="29"/>
      <c r="M32" s="25"/>
      <c r="O32" s="14"/>
      <c r="P32" s="51"/>
      <c r="Q32" s="14"/>
      <c r="R32" s="14"/>
    </row>
    <row r="33" spans="1:18" s="32" customFormat="1" x14ac:dyDescent="0.25">
      <c r="A33" s="25"/>
      <c r="B33" s="35"/>
      <c r="C33" s="55"/>
      <c r="D33" s="36"/>
      <c r="E33" s="36"/>
      <c r="F33" s="28"/>
      <c r="G33" s="25"/>
      <c r="H33" s="28"/>
      <c r="I33" s="28"/>
      <c r="J33" s="28"/>
      <c r="K33" s="28"/>
      <c r="L33" s="29"/>
      <c r="M33" s="25"/>
      <c r="O33" s="14"/>
      <c r="P33" s="51"/>
      <c r="Q33" s="14"/>
      <c r="R33" s="14"/>
    </row>
    <row r="34" spans="1:18" s="32" customFormat="1" x14ac:dyDescent="0.25">
      <c r="A34" s="25"/>
      <c r="B34" s="35"/>
      <c r="C34" s="55"/>
      <c r="D34" s="36"/>
      <c r="E34" s="36"/>
      <c r="F34" s="28"/>
      <c r="G34" s="28"/>
      <c r="H34" s="28"/>
      <c r="I34" s="28"/>
      <c r="J34" s="28"/>
      <c r="K34" s="28"/>
      <c r="L34" s="29"/>
      <c r="M34" s="25"/>
      <c r="O34" s="14"/>
      <c r="P34" s="51"/>
      <c r="Q34" s="14"/>
      <c r="R34" s="14"/>
    </row>
    <row r="35" spans="1:18" s="32" customFormat="1" x14ac:dyDescent="0.25">
      <c r="A35" s="25"/>
      <c r="B35" s="37"/>
      <c r="C35" s="38"/>
      <c r="D35" s="38"/>
      <c r="E35" s="38"/>
      <c r="F35" s="30"/>
      <c r="G35" s="30"/>
      <c r="H35" s="30"/>
      <c r="I35" s="30"/>
      <c r="J35" s="30"/>
      <c r="K35" s="30"/>
      <c r="L35" s="31"/>
      <c r="M35" s="25"/>
      <c r="O35" s="14"/>
      <c r="P35" s="51"/>
      <c r="Q35" s="14"/>
      <c r="R35" s="14"/>
    </row>
    <row r="36" spans="1:18" s="32" customFormat="1" x14ac:dyDescent="0.25">
      <c r="A36" s="25"/>
      <c r="B36" s="33" t="s">
        <v>2</v>
      </c>
      <c r="C36" s="34"/>
      <c r="D36" s="34"/>
      <c r="E36" s="34"/>
      <c r="F36" s="26"/>
      <c r="G36" s="26"/>
      <c r="H36" s="26"/>
      <c r="I36" s="26"/>
      <c r="J36" s="26"/>
      <c r="K36" s="26"/>
      <c r="L36" s="27"/>
      <c r="M36" s="25"/>
      <c r="O36" s="14"/>
      <c r="P36" s="51"/>
      <c r="Q36" s="14"/>
      <c r="R36" s="14"/>
    </row>
    <row r="37" spans="1:18" s="32" customFormat="1" x14ac:dyDescent="0.25">
      <c r="A37" s="25"/>
      <c r="B37" s="35" t="s">
        <v>37</v>
      </c>
      <c r="C37" s="36"/>
      <c r="D37" s="36"/>
      <c r="E37" s="36"/>
      <c r="F37" s="28"/>
      <c r="G37" s="28"/>
      <c r="H37" s="28"/>
      <c r="I37" s="28"/>
      <c r="J37" s="28"/>
      <c r="K37" s="28"/>
      <c r="L37" s="29"/>
      <c r="M37" s="25"/>
      <c r="O37" s="14"/>
      <c r="P37" s="51"/>
      <c r="Q37" s="14"/>
      <c r="R37" s="14"/>
    </row>
    <row r="38" spans="1:18" s="32" customFormat="1" ht="15.75" x14ac:dyDescent="0.25">
      <c r="A38" s="25"/>
      <c r="B38" s="35"/>
      <c r="C38" s="36"/>
      <c r="D38" s="36"/>
      <c r="E38" s="36"/>
      <c r="F38" s="65"/>
      <c r="G38" s="28"/>
      <c r="H38" s="28"/>
      <c r="I38" s="28"/>
      <c r="J38" s="28"/>
      <c r="K38" s="28"/>
      <c r="L38" s="29"/>
      <c r="M38" s="25"/>
      <c r="O38" s="14"/>
      <c r="P38" s="14"/>
      <c r="Q38" s="14"/>
      <c r="R38" s="14"/>
    </row>
    <row r="39" spans="1:18" s="32" customFormat="1" x14ac:dyDescent="0.25">
      <c r="A39" s="25"/>
      <c r="B39" s="35"/>
      <c r="C39" s="86" t="s">
        <v>45</v>
      </c>
      <c r="D39" s="87"/>
      <c r="E39" s="36"/>
      <c r="F39" s="28"/>
      <c r="G39" s="28"/>
      <c r="H39" s="28"/>
      <c r="I39" s="28"/>
      <c r="J39" s="28"/>
      <c r="K39" s="28"/>
      <c r="L39" s="29"/>
      <c r="M39" s="25"/>
      <c r="O39" s="14"/>
      <c r="P39" s="14"/>
      <c r="Q39" s="14"/>
      <c r="R39" s="14"/>
    </row>
    <row r="40" spans="1:18" s="32" customFormat="1" x14ac:dyDescent="0.25">
      <c r="A40" s="25"/>
      <c r="B40" s="35"/>
      <c r="C40" s="39" t="s">
        <v>48</v>
      </c>
      <c r="D40" s="57">
        <f>D28</f>
        <v>0</v>
      </c>
      <c r="E40" s="36"/>
      <c r="F40" s="28"/>
      <c r="G40" s="28"/>
      <c r="H40" s="28"/>
      <c r="I40" s="28"/>
      <c r="J40" s="28"/>
      <c r="K40" s="28"/>
      <c r="L40" s="29"/>
      <c r="M40" s="25"/>
    </row>
    <row r="41" spans="1:18" s="32" customFormat="1" x14ac:dyDescent="0.25">
      <c r="A41" s="25"/>
      <c r="B41" s="35"/>
      <c r="C41" s="40" t="s">
        <v>49</v>
      </c>
      <c r="D41" s="57">
        <f t="shared" ref="D41:D44" si="0">D29</f>
        <v>0</v>
      </c>
      <c r="E41" s="36"/>
      <c r="F41" s="28"/>
      <c r="G41" s="28"/>
      <c r="H41" s="28"/>
      <c r="I41" s="28"/>
      <c r="J41" s="28"/>
      <c r="K41" s="28"/>
      <c r="L41" s="29"/>
      <c r="M41" s="25"/>
    </row>
    <row r="42" spans="1:18" s="32" customFormat="1" x14ac:dyDescent="0.25">
      <c r="A42" s="25"/>
      <c r="B42" s="35"/>
      <c r="C42" s="40" t="s">
        <v>50</v>
      </c>
      <c r="D42" s="57">
        <f t="shared" si="0"/>
        <v>0</v>
      </c>
      <c r="E42" s="36"/>
      <c r="F42" s="28"/>
      <c r="G42" s="28"/>
      <c r="H42" s="28"/>
      <c r="I42" s="28"/>
      <c r="J42" s="28"/>
      <c r="K42" s="28"/>
      <c r="L42" s="29"/>
      <c r="M42" s="25"/>
    </row>
    <row r="43" spans="1:18" s="32" customFormat="1" x14ac:dyDescent="0.25">
      <c r="A43" s="25"/>
      <c r="B43" s="35"/>
      <c r="C43" s="40" t="s">
        <v>51</v>
      </c>
      <c r="D43" s="57">
        <f t="shared" si="0"/>
        <v>0</v>
      </c>
      <c r="E43" s="36"/>
      <c r="F43" s="28"/>
      <c r="G43" s="28"/>
      <c r="H43" s="28"/>
      <c r="I43" s="28"/>
      <c r="J43" s="28"/>
      <c r="K43" s="28"/>
      <c r="L43" s="29"/>
      <c r="M43" s="25"/>
    </row>
    <row r="44" spans="1:18" s="32" customFormat="1" x14ac:dyDescent="0.25">
      <c r="A44" s="25"/>
      <c r="B44" s="35"/>
      <c r="C44" s="41" t="s">
        <v>52</v>
      </c>
      <c r="D44" s="57">
        <f t="shared" si="0"/>
        <v>0</v>
      </c>
      <c r="E44" s="36"/>
      <c r="F44" s="28"/>
      <c r="G44" s="28"/>
      <c r="H44" s="28"/>
      <c r="I44" s="28"/>
      <c r="J44" s="28"/>
      <c r="K44" s="28"/>
      <c r="L44" s="29"/>
      <c r="M44" s="25"/>
    </row>
    <row r="45" spans="1:18" s="32" customFormat="1" x14ac:dyDescent="0.25">
      <c r="A45" s="25"/>
      <c r="B45" s="35"/>
      <c r="C45" s="46" t="s">
        <v>46</v>
      </c>
      <c r="D45" s="58">
        <f>D8</f>
        <v>0</v>
      </c>
      <c r="E45" s="36"/>
      <c r="F45" s="28"/>
      <c r="G45" s="28"/>
      <c r="H45" s="28"/>
      <c r="I45" s="28"/>
      <c r="J45" s="28"/>
      <c r="K45" s="28"/>
      <c r="L45" s="29"/>
      <c r="M45" s="25"/>
    </row>
    <row r="46" spans="1:18" s="32" customFormat="1" x14ac:dyDescent="0.25">
      <c r="A46" s="25"/>
      <c r="B46" s="35"/>
      <c r="C46" s="82" t="s">
        <v>47</v>
      </c>
      <c r="D46" s="83"/>
      <c r="E46" s="36"/>
      <c r="F46" s="28"/>
      <c r="G46" s="28"/>
      <c r="H46" s="28"/>
      <c r="I46" s="28"/>
      <c r="J46" s="28"/>
      <c r="K46" s="28"/>
      <c r="L46" s="29"/>
      <c r="M46" s="25"/>
    </row>
    <row r="47" spans="1:18" s="32" customFormat="1" x14ac:dyDescent="0.25">
      <c r="A47" s="25"/>
      <c r="B47" s="35"/>
      <c r="C47" s="43" t="s">
        <v>48</v>
      </c>
      <c r="D47" s="61" t="e">
        <f>(D40*12)/D45</f>
        <v>#DIV/0!</v>
      </c>
      <c r="E47" s="36"/>
      <c r="F47" s="28"/>
      <c r="G47" s="28"/>
      <c r="H47" s="28"/>
      <c r="I47" s="28"/>
      <c r="J47" s="28"/>
      <c r="K47" s="28"/>
      <c r="L47" s="29"/>
      <c r="M47" s="25"/>
    </row>
    <row r="48" spans="1:18" s="32" customFormat="1" x14ac:dyDescent="0.25">
      <c r="A48" s="25"/>
      <c r="B48" s="35"/>
      <c r="C48" s="44" t="s">
        <v>49</v>
      </c>
      <c r="D48" s="61" t="e">
        <f>(D41*12)/D45</f>
        <v>#DIV/0!</v>
      </c>
      <c r="E48" s="36"/>
      <c r="F48" s="28"/>
      <c r="G48" s="28"/>
      <c r="H48" s="28"/>
      <c r="I48" s="28"/>
      <c r="J48" s="28"/>
      <c r="K48" s="28"/>
      <c r="L48" s="29"/>
      <c r="M48" s="25"/>
    </row>
    <row r="49" spans="1:13" s="32" customFormat="1" x14ac:dyDescent="0.25">
      <c r="A49" s="25"/>
      <c r="B49" s="35"/>
      <c r="C49" s="44" t="s">
        <v>50</v>
      </c>
      <c r="D49" s="61" t="e">
        <f>(D42*12)/D45</f>
        <v>#DIV/0!</v>
      </c>
      <c r="E49" s="36"/>
      <c r="F49" s="28"/>
      <c r="G49" s="28"/>
      <c r="H49" s="28"/>
      <c r="I49" s="28"/>
      <c r="J49" s="28"/>
      <c r="K49" s="28"/>
      <c r="L49" s="29"/>
      <c r="M49" s="25"/>
    </row>
    <row r="50" spans="1:13" s="32" customFormat="1" x14ac:dyDescent="0.25">
      <c r="A50" s="25"/>
      <c r="B50" s="35"/>
      <c r="C50" s="44" t="s">
        <v>51</v>
      </c>
      <c r="D50" s="61" t="e">
        <f>(D43*12)/D45</f>
        <v>#DIV/0!</v>
      </c>
      <c r="E50" s="36"/>
      <c r="F50" s="28"/>
      <c r="G50" s="28"/>
      <c r="H50" s="28"/>
      <c r="I50" s="28"/>
      <c r="J50" s="28"/>
      <c r="K50" s="28"/>
      <c r="L50" s="29"/>
      <c r="M50" s="25"/>
    </row>
    <row r="51" spans="1:13" s="32" customFormat="1" x14ac:dyDescent="0.25">
      <c r="A51" s="25"/>
      <c r="B51" s="35"/>
      <c r="C51" s="45" t="s">
        <v>52</v>
      </c>
      <c r="D51" s="61" t="e">
        <f>(D44*12)/D45</f>
        <v>#DIV/0!</v>
      </c>
      <c r="E51" s="36"/>
      <c r="F51" s="28"/>
      <c r="G51" s="28"/>
      <c r="H51" s="28"/>
      <c r="I51" s="28"/>
      <c r="J51" s="28"/>
      <c r="K51" s="28"/>
      <c r="L51" s="29"/>
      <c r="M51" s="25"/>
    </row>
    <row r="52" spans="1:13" s="32" customFormat="1" x14ac:dyDescent="0.25">
      <c r="A52" s="25"/>
      <c r="B52" s="35"/>
      <c r="C52" s="36"/>
      <c r="D52" s="36"/>
      <c r="E52" s="36"/>
      <c r="F52" s="28"/>
      <c r="G52" s="28"/>
      <c r="H52" s="28"/>
      <c r="I52" s="28"/>
      <c r="J52" s="28"/>
      <c r="K52" s="28"/>
      <c r="L52" s="29"/>
      <c r="M52" s="25"/>
    </row>
    <row r="53" spans="1:13" s="32" customFormat="1" x14ac:dyDescent="0.25">
      <c r="A53" s="25"/>
      <c r="B53" s="37"/>
      <c r="C53" s="38"/>
      <c r="D53" s="38"/>
      <c r="E53" s="38"/>
      <c r="F53" s="30"/>
      <c r="G53" s="30"/>
      <c r="H53" s="30"/>
      <c r="I53" s="30"/>
      <c r="J53" s="30"/>
      <c r="K53" s="30"/>
      <c r="L53" s="31"/>
      <c r="M53" s="25"/>
    </row>
    <row r="54" spans="1:13" s="32" customFormat="1" x14ac:dyDescent="0.25">
      <c r="A54" s="25"/>
      <c r="B54" s="33" t="s">
        <v>3</v>
      </c>
      <c r="C54" s="34"/>
      <c r="D54" s="34"/>
      <c r="E54" s="34"/>
      <c r="F54" s="26"/>
      <c r="G54" s="26"/>
      <c r="H54" s="26"/>
      <c r="I54" s="26"/>
      <c r="J54" s="26"/>
      <c r="K54" s="26"/>
      <c r="L54" s="27"/>
      <c r="M54" s="25"/>
    </row>
    <row r="55" spans="1:13" s="32" customFormat="1" x14ac:dyDescent="0.25">
      <c r="A55" s="25"/>
      <c r="B55" s="35" t="s">
        <v>42</v>
      </c>
      <c r="C55" s="36"/>
      <c r="D55" s="36"/>
      <c r="E55" s="36"/>
      <c r="F55" s="56"/>
      <c r="G55" s="28"/>
      <c r="H55" s="28"/>
      <c r="I55" s="28"/>
      <c r="J55" s="28"/>
      <c r="K55" s="28"/>
      <c r="L55" s="29"/>
      <c r="M55" s="25"/>
    </row>
    <row r="56" spans="1:13" s="32" customFormat="1" x14ac:dyDescent="0.25">
      <c r="A56" s="25"/>
      <c r="B56" s="35"/>
      <c r="C56" s="36"/>
      <c r="D56" s="36"/>
      <c r="E56" s="36"/>
      <c r="F56" s="28"/>
      <c r="G56" s="28"/>
      <c r="H56" s="28"/>
      <c r="I56" s="28"/>
      <c r="J56" s="28"/>
      <c r="K56" s="28"/>
      <c r="L56" s="29"/>
      <c r="M56" s="25"/>
    </row>
    <row r="57" spans="1:13" s="32" customFormat="1" ht="29.25" x14ac:dyDescent="0.25">
      <c r="A57" s="25"/>
      <c r="B57" s="35"/>
      <c r="C57" s="47" t="s">
        <v>11</v>
      </c>
      <c r="D57" s="48" t="s">
        <v>9</v>
      </c>
      <c r="E57" s="36"/>
      <c r="F57" s="28"/>
      <c r="G57" s="28"/>
      <c r="H57" s="28"/>
      <c r="I57" s="28"/>
      <c r="J57" s="28"/>
      <c r="K57" s="28"/>
      <c r="L57" s="29"/>
      <c r="M57" s="25"/>
    </row>
    <row r="58" spans="1:13" s="32" customFormat="1" x14ac:dyDescent="0.25">
      <c r="A58" s="25"/>
      <c r="B58" s="35"/>
      <c r="C58" s="49" t="s">
        <v>48</v>
      </c>
      <c r="D58" s="49" t="e">
        <f>'CN Calculations'!C14</f>
        <v>#DIV/0!</v>
      </c>
      <c r="E58" s="36"/>
      <c r="F58" s="28"/>
      <c r="G58" s="28"/>
      <c r="H58" s="28"/>
      <c r="I58" s="28"/>
      <c r="J58" s="28"/>
      <c r="K58" s="28"/>
      <c r="L58" s="29"/>
      <c r="M58" s="25"/>
    </row>
    <row r="59" spans="1:13" s="32" customFormat="1" x14ac:dyDescent="0.25">
      <c r="A59" s="25"/>
      <c r="B59" s="35"/>
      <c r="C59" s="49" t="s">
        <v>49</v>
      </c>
      <c r="D59" s="49" t="e">
        <f>'CN Calculations'!C25</f>
        <v>#DIV/0!</v>
      </c>
      <c r="E59" s="36"/>
      <c r="F59" s="28"/>
      <c r="G59" s="28"/>
      <c r="H59" s="28"/>
      <c r="I59" s="28"/>
      <c r="J59" s="28"/>
      <c r="K59" s="28"/>
      <c r="L59" s="29"/>
      <c r="M59" s="25"/>
    </row>
    <row r="60" spans="1:13" s="32" customFormat="1" x14ac:dyDescent="0.25">
      <c r="A60" s="25"/>
      <c r="B60" s="35"/>
      <c r="C60" s="49" t="s">
        <v>50</v>
      </c>
      <c r="D60" s="49" t="e">
        <f>'CN Calculations'!C36</f>
        <v>#DIV/0!</v>
      </c>
      <c r="E60" s="36"/>
      <c r="F60" s="74"/>
      <c r="G60" s="74"/>
      <c r="H60" s="74"/>
      <c r="I60" s="74"/>
      <c r="J60" s="74"/>
      <c r="K60" s="62"/>
      <c r="L60" s="29"/>
      <c r="M60" s="25"/>
    </row>
    <row r="61" spans="1:13" s="32" customFormat="1" x14ac:dyDescent="0.25">
      <c r="A61" s="25"/>
      <c r="B61" s="35"/>
      <c r="C61" s="49" t="s">
        <v>51</v>
      </c>
      <c r="D61" s="49" t="e">
        <f>'CN Calculations'!C47</f>
        <v>#DIV/0!</v>
      </c>
      <c r="E61" s="36"/>
      <c r="F61" s="77"/>
      <c r="G61" s="77"/>
      <c r="H61" s="77"/>
      <c r="I61" s="77"/>
      <c r="J61" s="77"/>
      <c r="K61" s="77"/>
      <c r="L61" s="29"/>
      <c r="M61" s="25"/>
    </row>
    <row r="62" spans="1:13" s="32" customFormat="1" x14ac:dyDescent="0.25">
      <c r="A62" s="25"/>
      <c r="B62" s="35"/>
      <c r="C62" s="49" t="s">
        <v>52</v>
      </c>
      <c r="D62" s="49" t="e">
        <f>'CN Calculations'!C58</f>
        <v>#DIV/0!</v>
      </c>
      <c r="E62" s="36"/>
      <c r="F62" s="75"/>
      <c r="G62" s="76"/>
      <c r="H62" s="76"/>
      <c r="I62" s="76"/>
      <c r="J62" s="76"/>
      <c r="K62" s="28"/>
      <c r="L62" s="29"/>
      <c r="M62" s="25"/>
    </row>
    <row r="63" spans="1:13" s="32" customFormat="1" x14ac:dyDescent="0.25">
      <c r="A63" s="25"/>
      <c r="B63" s="37"/>
      <c r="C63" s="38"/>
      <c r="D63" s="38"/>
      <c r="E63" s="38"/>
      <c r="F63" s="30"/>
      <c r="G63" s="30"/>
      <c r="H63" s="30"/>
      <c r="I63" s="30"/>
      <c r="J63" s="30"/>
      <c r="K63" s="30"/>
      <c r="L63" s="31"/>
      <c r="M63" s="25"/>
    </row>
    <row r="64" spans="1:13" s="32" customForma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 s="32" customForma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s="32" customForma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s="32" customForma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s="32" customForma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s="32" customForma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s="32" customForma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s="32" customForma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s="32" customForma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s="32" customForma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s="32" customForma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s="32" customForma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s="32" customForma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s="32" customForma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s="32" customForma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s="32" customForma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 s="32" customForma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s="32" customForma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s="32" customForma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102" spans="2:2" x14ac:dyDescent="0.25">
      <c r="B102" s="73" t="s">
        <v>43</v>
      </c>
    </row>
    <row r="119" spans="2:2" x14ac:dyDescent="0.25">
      <c r="B119" s="54"/>
    </row>
    <row r="120" spans="2:2" x14ac:dyDescent="0.25">
      <c r="B120" s="54"/>
    </row>
  </sheetData>
  <sheetProtection algorithmName="SHA-512" hashValue="pyTrSdPomtyeldmd3hp87yZiYdv3MxcvQ9HktokdgrWsiQ1FjRSuH1xX3YAYCN1Molf9NpC5nlSSwOS547JUiw==" saltValue="jZkeQgRFOsGQwplePcUEDA==" spinCount="100000" sheet="1" objects="1" scenarios="1"/>
  <mergeCells count="11">
    <mergeCell ref="F60:J60"/>
    <mergeCell ref="F62:J62"/>
    <mergeCell ref="F61:K61"/>
    <mergeCell ref="B1:L1"/>
    <mergeCell ref="C20:D20"/>
    <mergeCell ref="C46:D46"/>
    <mergeCell ref="C27:D27"/>
    <mergeCell ref="H4:L4"/>
    <mergeCell ref="B4:E4"/>
    <mergeCell ref="C39:D39"/>
    <mergeCell ref="B2:L2"/>
  </mergeCells>
  <conditionalFormatting sqref="D58:D62">
    <cfRule type="cellIs" dxfId="2" priority="3" operator="greaterThan">
      <formula>100</formula>
    </cfRule>
  </conditionalFormatting>
  <conditionalFormatting sqref="D28:D32">
    <cfRule type="cellIs" dxfId="1" priority="2" operator="lessThan">
      <formula>0</formula>
    </cfRule>
  </conditionalFormatting>
  <conditionalFormatting sqref="D47:D51">
    <cfRule type="cellIs" dxfId="0" priority="1" operator="lessThan">
      <formula>0</formula>
    </cfRule>
  </conditionalFormatting>
  <hyperlinks>
    <hyperlink ref="H4" r:id="rId1" display="Dane County Stormwater Manual - Green Roof" xr:uid="{E42CCC40-4592-4468-94F9-BC68470A5361}"/>
    <hyperlink ref="H4:L4" r:id="rId2" display="Dane County Stormwater Manual: Green Roof" xr:uid="{CA34238D-4F86-4825-91FE-1103F3400430}"/>
  </hyperlinks>
  <pageMargins left="0.7" right="0.7" top="0.75" bottom="0.75" header="0.3" footer="0.3"/>
  <pageSetup orientation="portrait" r:id="rId3"/>
  <ignoredErrors>
    <ignoredError sqref="D58:D62 D47:D48 D49:D51" evalErro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0054-89FC-477A-B3CE-715AD7B8CF23}">
  <dimension ref="A1:O62"/>
  <sheetViews>
    <sheetView zoomScaleNormal="100" workbookViewId="0">
      <selection activeCell="G59" sqref="G59"/>
    </sheetView>
  </sheetViews>
  <sheetFormatPr defaultRowHeight="15" x14ac:dyDescent="0.25"/>
  <cols>
    <col min="2" max="2" width="11.5703125" bestFit="1" customWidth="1"/>
  </cols>
  <sheetData>
    <row r="1" spans="1:15" ht="15.75" x14ac:dyDescent="0.25">
      <c r="A1" s="8" t="s">
        <v>4</v>
      </c>
    </row>
    <row r="2" spans="1:15" x14ac:dyDescent="0.25">
      <c r="J2" s="50"/>
      <c r="O2" s="13" t="s">
        <v>14</v>
      </c>
    </row>
    <row r="3" spans="1:15" x14ac:dyDescent="0.25">
      <c r="A3" s="50"/>
      <c r="J3" s="50" t="s">
        <v>25</v>
      </c>
      <c r="O3" s="13" t="s">
        <v>12</v>
      </c>
    </row>
    <row r="4" spans="1:15" x14ac:dyDescent="0.25">
      <c r="A4" s="13"/>
      <c r="B4" s="53"/>
      <c r="C4" s="51"/>
      <c r="D4" s="11"/>
      <c r="J4" s="13" t="s">
        <v>10</v>
      </c>
      <c r="O4" s="13" t="s">
        <v>13</v>
      </c>
    </row>
    <row r="5" spans="1:15" x14ac:dyDescent="0.25">
      <c r="A5" s="13"/>
      <c r="B5" s="53"/>
      <c r="C5" s="51"/>
      <c r="D5" s="11"/>
      <c r="O5" s="13"/>
    </row>
    <row r="6" spans="1:15" x14ac:dyDescent="0.25">
      <c r="B6" s="11"/>
      <c r="C6" s="11"/>
      <c r="D6" s="11"/>
    </row>
    <row r="7" spans="1:15" x14ac:dyDescent="0.25">
      <c r="A7" s="21" t="s">
        <v>15</v>
      </c>
      <c r="B7" s="10"/>
      <c r="C7" s="10"/>
      <c r="D7" s="1"/>
    </row>
    <row r="8" spans="1:15" x14ac:dyDescent="0.25">
      <c r="A8" s="2"/>
      <c r="B8" s="15"/>
      <c r="C8" s="11"/>
      <c r="D8" s="3"/>
    </row>
    <row r="9" spans="1:15" x14ac:dyDescent="0.25">
      <c r="A9" s="2"/>
      <c r="B9" s="17" t="s">
        <v>5</v>
      </c>
      <c r="C9" s="18" t="s">
        <v>6</v>
      </c>
      <c r="D9" s="3"/>
      <c r="E9" s="50" t="s">
        <v>26</v>
      </c>
    </row>
    <row r="10" spans="1:15" x14ac:dyDescent="0.25">
      <c r="A10" s="2"/>
      <c r="B10" s="19">
        <v>2.4900000000000002</v>
      </c>
      <c r="C10" s="20" t="e">
        <f>'Adjusted CN '!D47</f>
        <v>#DIV/0!</v>
      </c>
      <c r="D10" s="3"/>
      <c r="E10" s="50" t="s">
        <v>27</v>
      </c>
    </row>
    <row r="11" spans="1:15" x14ac:dyDescent="0.25">
      <c r="A11" s="2"/>
      <c r="B11" s="11"/>
      <c r="C11" s="16"/>
      <c r="D11" s="52"/>
      <c r="G11" s="13"/>
    </row>
    <row r="12" spans="1:15" x14ac:dyDescent="0.25">
      <c r="A12" s="2"/>
      <c r="B12" s="6" t="s">
        <v>7</v>
      </c>
      <c r="C12" s="7" t="e">
        <f>5*(B10+(2*C10))-(5*SQRT((5*B10*C10)+(4*(C10^2))))</f>
        <v>#DIV/0!</v>
      </c>
      <c r="D12" s="3"/>
      <c r="G12" s="13"/>
    </row>
    <row r="13" spans="1:15" x14ac:dyDescent="0.25">
      <c r="A13" s="2"/>
      <c r="B13" s="23" t="s">
        <v>20</v>
      </c>
      <c r="C13" s="24" t="e">
        <f>200/(B10+(2*C10)-(SQRT((5*B10*C10)+(4*(C10^2))))+2)</f>
        <v>#DIV/0!</v>
      </c>
      <c r="D13" s="3"/>
      <c r="G13" s="13"/>
    </row>
    <row r="14" spans="1:15" x14ac:dyDescent="0.25">
      <c r="A14" s="2"/>
      <c r="B14" s="9" t="s">
        <v>8</v>
      </c>
      <c r="C14" s="22" t="e">
        <f>ROUND(C13,0)</f>
        <v>#DIV/0!</v>
      </c>
      <c r="D14" s="3"/>
      <c r="G14" s="13"/>
    </row>
    <row r="15" spans="1:15" x14ac:dyDescent="0.25">
      <c r="A15" s="2"/>
      <c r="B15" s="11"/>
      <c r="C15" s="11"/>
      <c r="D15" s="3"/>
      <c r="G15" s="50"/>
    </row>
    <row r="16" spans="1:15" x14ac:dyDescent="0.25">
      <c r="A16" s="2"/>
      <c r="B16" s="11"/>
      <c r="C16" s="11"/>
      <c r="D16" s="3"/>
      <c r="G16" s="13"/>
    </row>
    <row r="17" spans="1:5" x14ac:dyDescent="0.25">
      <c r="A17" s="4"/>
      <c r="B17" s="12"/>
      <c r="C17" s="12"/>
      <c r="D17" s="5"/>
    </row>
    <row r="18" spans="1:5" x14ac:dyDescent="0.25">
      <c r="A18" s="21" t="s">
        <v>16</v>
      </c>
      <c r="B18" s="10"/>
      <c r="C18" s="10"/>
      <c r="D18" s="1"/>
    </row>
    <row r="19" spans="1:5" x14ac:dyDescent="0.25">
      <c r="A19" s="2"/>
      <c r="B19" s="11"/>
      <c r="C19" s="11"/>
      <c r="D19" s="3"/>
    </row>
    <row r="20" spans="1:5" x14ac:dyDescent="0.25">
      <c r="A20" s="2"/>
      <c r="B20" s="17" t="s">
        <v>5</v>
      </c>
      <c r="C20" s="18" t="s">
        <v>6</v>
      </c>
      <c r="D20" s="3"/>
      <c r="E20" s="50" t="s">
        <v>28</v>
      </c>
    </row>
    <row r="21" spans="1:5" x14ac:dyDescent="0.25">
      <c r="A21" s="2"/>
      <c r="B21" s="19">
        <v>2.84</v>
      </c>
      <c r="C21" s="20" t="e">
        <f>'Adjusted CN '!D48</f>
        <v>#DIV/0!</v>
      </c>
      <c r="D21" s="3"/>
      <c r="E21" s="50" t="s">
        <v>29</v>
      </c>
    </row>
    <row r="22" spans="1:5" x14ac:dyDescent="0.25">
      <c r="A22" s="2"/>
      <c r="B22" s="16"/>
      <c r="C22" s="16"/>
      <c r="D22" s="3"/>
    </row>
    <row r="23" spans="1:5" x14ac:dyDescent="0.25">
      <c r="A23" s="2"/>
      <c r="B23" s="6" t="s">
        <v>7</v>
      </c>
      <c r="C23" s="7" t="e">
        <f>5*(B21+(2*C21))-(5*SQRT((5*B21*C21)+(4*(C21^2))))</f>
        <v>#DIV/0!</v>
      </c>
      <c r="D23" s="3"/>
    </row>
    <row r="24" spans="1:5" x14ac:dyDescent="0.25">
      <c r="A24" s="2"/>
      <c r="B24" s="23" t="s">
        <v>20</v>
      </c>
      <c r="C24" s="24" t="e">
        <f>200/(B21+(2*C21)-(SQRT((5*B21*C21)+(4*(C21^2))))+2)</f>
        <v>#DIV/0!</v>
      </c>
      <c r="D24" s="3"/>
    </row>
    <row r="25" spans="1:5" x14ac:dyDescent="0.25">
      <c r="A25" s="2"/>
      <c r="B25" s="9" t="s">
        <v>8</v>
      </c>
      <c r="C25" s="5" t="e">
        <f>ROUND(C24,0)</f>
        <v>#DIV/0!</v>
      </c>
      <c r="D25" s="3"/>
    </row>
    <row r="26" spans="1:5" x14ac:dyDescent="0.25">
      <c r="A26" s="2"/>
      <c r="B26" s="11"/>
      <c r="C26" s="11"/>
      <c r="D26" s="3"/>
    </row>
    <row r="27" spans="1:5" x14ac:dyDescent="0.25">
      <c r="A27" s="2"/>
      <c r="B27" s="11"/>
      <c r="C27" s="11"/>
      <c r="D27" s="3"/>
    </row>
    <row r="28" spans="1:5" x14ac:dyDescent="0.25">
      <c r="A28" s="4"/>
      <c r="B28" s="12"/>
      <c r="C28" s="12"/>
      <c r="D28" s="5"/>
    </row>
    <row r="29" spans="1:5" x14ac:dyDescent="0.25">
      <c r="A29" s="21" t="s">
        <v>17</v>
      </c>
      <c r="B29" s="10"/>
      <c r="C29" s="10"/>
      <c r="D29" s="1"/>
    </row>
    <row r="30" spans="1:5" x14ac:dyDescent="0.25">
      <c r="A30" s="2"/>
      <c r="B30" s="11"/>
      <c r="C30" s="11"/>
      <c r="D30" s="3"/>
    </row>
    <row r="31" spans="1:5" x14ac:dyDescent="0.25">
      <c r="A31" s="2"/>
      <c r="B31" s="17" t="s">
        <v>5</v>
      </c>
      <c r="C31" s="18" t="s">
        <v>6</v>
      </c>
      <c r="D31" s="3"/>
      <c r="E31" s="50" t="s">
        <v>30</v>
      </c>
    </row>
    <row r="32" spans="1:5" x14ac:dyDescent="0.25">
      <c r="A32" s="2"/>
      <c r="B32" s="19">
        <v>4.09</v>
      </c>
      <c r="C32" s="20" t="e">
        <f>'Adjusted CN '!D49</f>
        <v>#DIV/0!</v>
      </c>
      <c r="D32" s="3"/>
      <c r="E32" s="50" t="s">
        <v>31</v>
      </c>
    </row>
    <row r="33" spans="1:5" x14ac:dyDescent="0.25">
      <c r="A33" s="2"/>
      <c r="B33" s="16"/>
      <c r="C33" s="16"/>
      <c r="D33" s="3"/>
    </row>
    <row r="34" spans="1:5" x14ac:dyDescent="0.25">
      <c r="A34" s="2"/>
      <c r="B34" s="6" t="s">
        <v>7</v>
      </c>
      <c r="C34" s="7" t="e">
        <f>5*(B32+(2*C32))-(5*SQRT((5*B32*C32)+(4*(C32^2))))</f>
        <v>#DIV/0!</v>
      </c>
      <c r="D34" s="3"/>
    </row>
    <row r="35" spans="1:5" x14ac:dyDescent="0.25">
      <c r="A35" s="2"/>
      <c r="B35" s="23" t="s">
        <v>20</v>
      </c>
      <c r="C35" s="24" t="e">
        <f>200/(B32+(2*C32)-(SQRT((5*B32*C32)+(4*(C32^2))))+2)</f>
        <v>#DIV/0!</v>
      </c>
      <c r="D35" s="3"/>
    </row>
    <row r="36" spans="1:5" x14ac:dyDescent="0.25">
      <c r="A36" s="2"/>
      <c r="B36" s="9" t="s">
        <v>8</v>
      </c>
      <c r="C36" s="5" t="e">
        <f>ROUND(C35,0)</f>
        <v>#DIV/0!</v>
      </c>
      <c r="D36" s="3"/>
    </row>
    <row r="37" spans="1:5" x14ac:dyDescent="0.25">
      <c r="A37" s="2"/>
      <c r="B37" s="11"/>
      <c r="C37" s="11"/>
      <c r="D37" s="3"/>
    </row>
    <row r="38" spans="1:5" x14ac:dyDescent="0.25">
      <c r="A38" s="2"/>
      <c r="B38" s="11"/>
      <c r="C38" s="11"/>
      <c r="D38" s="3"/>
    </row>
    <row r="39" spans="1:5" x14ac:dyDescent="0.25">
      <c r="A39" s="4"/>
      <c r="B39" s="12"/>
      <c r="C39" s="12"/>
      <c r="D39" s="5"/>
    </row>
    <row r="40" spans="1:5" x14ac:dyDescent="0.25">
      <c r="A40" s="21" t="s">
        <v>18</v>
      </c>
      <c r="B40" s="10"/>
      <c r="C40" s="10"/>
      <c r="D40" s="1"/>
    </row>
    <row r="41" spans="1:5" x14ac:dyDescent="0.25">
      <c r="A41" s="2"/>
      <c r="B41" s="11"/>
      <c r="C41" s="11"/>
      <c r="D41" s="3"/>
    </row>
    <row r="42" spans="1:5" x14ac:dyDescent="0.25">
      <c r="A42" s="2"/>
      <c r="B42" s="17" t="s">
        <v>5</v>
      </c>
      <c r="C42" s="18" t="s">
        <v>6</v>
      </c>
      <c r="D42" s="3"/>
      <c r="E42" s="50" t="s">
        <v>32</v>
      </c>
    </row>
    <row r="43" spans="1:5" x14ac:dyDescent="0.25">
      <c r="A43" s="2"/>
      <c r="B43" s="19">
        <v>6.66</v>
      </c>
      <c r="C43" s="20" t="e">
        <f>'Adjusted CN '!D50</f>
        <v>#DIV/0!</v>
      </c>
      <c r="D43" s="3"/>
      <c r="E43" s="50" t="s">
        <v>33</v>
      </c>
    </row>
    <row r="44" spans="1:5" x14ac:dyDescent="0.25">
      <c r="A44" s="2"/>
      <c r="B44" s="16"/>
      <c r="C44" s="16"/>
      <c r="D44" s="3"/>
    </row>
    <row r="45" spans="1:5" x14ac:dyDescent="0.25">
      <c r="A45" s="2"/>
      <c r="B45" s="6" t="s">
        <v>7</v>
      </c>
      <c r="C45" s="7" t="e">
        <f>5*(B43+(2*C43))-(5*SQRT((5*B43*C43)+(4*(C43^2))))</f>
        <v>#DIV/0!</v>
      </c>
      <c r="D45" s="3"/>
    </row>
    <row r="46" spans="1:5" x14ac:dyDescent="0.25">
      <c r="A46" s="2"/>
      <c r="B46" s="23" t="s">
        <v>20</v>
      </c>
      <c r="C46" s="24" t="e">
        <f>200/(B43+(2*C43)-(SQRT((5*B43*C43)+(4*(C43^2))))+2)</f>
        <v>#DIV/0!</v>
      </c>
      <c r="D46" s="3"/>
    </row>
    <row r="47" spans="1:5" x14ac:dyDescent="0.25">
      <c r="A47" s="2"/>
      <c r="B47" s="9" t="s">
        <v>8</v>
      </c>
      <c r="C47" s="5" t="e">
        <f>ROUND(C46,0)</f>
        <v>#DIV/0!</v>
      </c>
      <c r="D47" s="3"/>
    </row>
    <row r="48" spans="1:5" x14ac:dyDescent="0.25">
      <c r="A48" s="2"/>
      <c r="B48" s="15"/>
      <c r="C48" s="11"/>
      <c r="D48" s="3"/>
    </row>
    <row r="49" spans="1:5" x14ac:dyDescent="0.25">
      <c r="A49" s="2"/>
      <c r="B49" s="11"/>
      <c r="C49" s="11"/>
      <c r="D49" s="3"/>
    </row>
    <row r="50" spans="1:5" x14ac:dyDescent="0.25">
      <c r="A50" s="4"/>
      <c r="B50" s="12"/>
      <c r="C50" s="12"/>
      <c r="D50" s="5"/>
    </row>
    <row r="51" spans="1:5" x14ac:dyDescent="0.25">
      <c r="A51" s="21" t="s">
        <v>19</v>
      </c>
      <c r="B51" s="10"/>
      <c r="C51" s="10"/>
      <c r="D51" s="1"/>
    </row>
    <row r="52" spans="1:5" x14ac:dyDescent="0.25">
      <c r="A52" s="2"/>
      <c r="B52" s="11"/>
      <c r="C52" s="11"/>
      <c r="D52" s="3"/>
    </row>
    <row r="53" spans="1:5" x14ac:dyDescent="0.25">
      <c r="A53" s="2"/>
      <c r="B53" s="17" t="s">
        <v>5</v>
      </c>
      <c r="C53" s="18" t="s">
        <v>6</v>
      </c>
      <c r="D53" s="3"/>
      <c r="E53" s="50" t="s">
        <v>34</v>
      </c>
    </row>
    <row r="54" spans="1:5" x14ac:dyDescent="0.25">
      <c r="A54" s="2"/>
      <c r="B54" s="19">
        <v>7.53</v>
      </c>
      <c r="C54" s="20" t="e">
        <f>'Adjusted CN '!D51</f>
        <v>#DIV/0!</v>
      </c>
      <c r="D54" s="3"/>
      <c r="E54" s="50" t="s">
        <v>35</v>
      </c>
    </row>
    <row r="55" spans="1:5" x14ac:dyDescent="0.25">
      <c r="A55" s="2"/>
      <c r="B55" s="16"/>
      <c r="C55" s="16"/>
      <c r="D55" s="3"/>
    </row>
    <row r="56" spans="1:5" x14ac:dyDescent="0.25">
      <c r="A56" s="2"/>
      <c r="B56" s="6" t="s">
        <v>7</v>
      </c>
      <c r="C56" s="7" t="e">
        <f>5*(B54+(2*C54))-(5*SQRT((5*B54*C54)+(4*(C54^2))))</f>
        <v>#DIV/0!</v>
      </c>
      <c r="D56" s="3"/>
    </row>
    <row r="57" spans="1:5" x14ac:dyDescent="0.25">
      <c r="A57" s="2"/>
      <c r="B57" s="23" t="s">
        <v>20</v>
      </c>
      <c r="C57" s="24" t="e">
        <f>200/(B54+(2*C54)-(SQRT((5*B54*C54)+(4*(C54^2))))+2)</f>
        <v>#DIV/0!</v>
      </c>
      <c r="D57" s="3"/>
    </row>
    <row r="58" spans="1:5" x14ac:dyDescent="0.25">
      <c r="A58" s="2"/>
      <c r="B58" s="9" t="s">
        <v>8</v>
      </c>
      <c r="C58" s="5" t="e">
        <f>ROUND(C57,0)</f>
        <v>#DIV/0!</v>
      </c>
      <c r="D58" s="3"/>
    </row>
    <row r="59" spans="1:5" x14ac:dyDescent="0.25">
      <c r="A59" s="2"/>
      <c r="B59" s="11"/>
      <c r="C59" s="11"/>
      <c r="D59" s="3"/>
    </row>
    <row r="60" spans="1:5" x14ac:dyDescent="0.25">
      <c r="A60" s="2"/>
      <c r="B60" s="11"/>
      <c r="C60" s="11"/>
      <c r="D60" s="3"/>
    </row>
    <row r="61" spans="1:5" x14ac:dyDescent="0.25">
      <c r="A61" s="4"/>
      <c r="B61" s="12"/>
      <c r="C61" s="12"/>
      <c r="D61" s="5"/>
    </row>
    <row r="62" spans="1:5" x14ac:dyDescent="0.25">
      <c r="B62" s="11"/>
      <c r="C62" s="11"/>
      <c r="D62" s="1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4644-4A10-43A6-B0E0-7048F47F3A92}">
  <dimension ref="A1:Y158"/>
  <sheetViews>
    <sheetView zoomScale="115" zoomScaleNormal="115" workbookViewId="0">
      <selection activeCell="W11" sqref="W11"/>
    </sheetView>
  </sheetViews>
  <sheetFormatPr defaultRowHeight="15" x14ac:dyDescent="0.25"/>
  <sheetData>
    <row r="1" s="25" customFormat="1" x14ac:dyDescent="0.25"/>
    <row r="2" s="25" customFormat="1" x14ac:dyDescent="0.25"/>
    <row r="3" s="25" customFormat="1" x14ac:dyDescent="0.25"/>
    <row r="4" s="25" customFormat="1" x14ac:dyDescent="0.25"/>
    <row r="5" s="25" customFormat="1" x14ac:dyDescent="0.25"/>
    <row r="6" s="25" customFormat="1" x14ac:dyDescent="0.25"/>
    <row r="7" s="25" customFormat="1" x14ac:dyDescent="0.25"/>
    <row r="8" s="25" customFormat="1" x14ac:dyDescent="0.25"/>
    <row r="9" s="25" customFormat="1" x14ac:dyDescent="0.25"/>
    <row r="10" s="25" customFormat="1" x14ac:dyDescent="0.25"/>
    <row r="11" s="25" customFormat="1" x14ac:dyDescent="0.25"/>
    <row r="12" s="25" customFormat="1" x14ac:dyDescent="0.25"/>
    <row r="13" s="25" customFormat="1" x14ac:dyDescent="0.25"/>
    <row r="14" s="25" customFormat="1" x14ac:dyDescent="0.25"/>
    <row r="15" s="25" customFormat="1" x14ac:dyDescent="0.25"/>
    <row r="16" s="25" customFormat="1" x14ac:dyDescent="0.25"/>
    <row r="17" s="25" customFormat="1" x14ac:dyDescent="0.25"/>
    <row r="18" s="25" customFormat="1" x14ac:dyDescent="0.25"/>
    <row r="19" s="25" customFormat="1" x14ac:dyDescent="0.25"/>
    <row r="20" s="25" customFormat="1" x14ac:dyDescent="0.25"/>
    <row r="21" s="25" customFormat="1" x14ac:dyDescent="0.25"/>
    <row r="22" s="25" customFormat="1" x14ac:dyDescent="0.25"/>
    <row r="23" s="25" customFormat="1" x14ac:dyDescent="0.25"/>
    <row r="24" s="25" customFormat="1" x14ac:dyDescent="0.25"/>
    <row r="25" s="25" customFormat="1" x14ac:dyDescent="0.25"/>
    <row r="26" s="25" customFormat="1" x14ac:dyDescent="0.25"/>
    <row r="27" s="25" customFormat="1" x14ac:dyDescent="0.25"/>
    <row r="28" s="25" customFormat="1" x14ac:dyDescent="0.25"/>
    <row r="29" s="25" customFormat="1" x14ac:dyDescent="0.25"/>
    <row r="30" s="25" customFormat="1" x14ac:dyDescent="0.25"/>
    <row r="31" s="25" customFormat="1" x14ac:dyDescent="0.25"/>
    <row r="32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  <row r="46" s="25" customFormat="1" x14ac:dyDescent="0.25"/>
    <row r="47" s="25" customFormat="1" x14ac:dyDescent="0.25"/>
    <row r="48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pans="1:25" s="25" customFormat="1" x14ac:dyDescent="0.25"/>
    <row r="146" spans="1:25" s="25" customFormat="1" x14ac:dyDescent="0.25"/>
    <row r="147" spans="1:25" s="25" customFormat="1" x14ac:dyDescent="0.25"/>
    <row r="148" spans="1:25" s="25" customFormat="1" x14ac:dyDescent="0.25"/>
    <row r="149" spans="1:25" s="25" customFormat="1" x14ac:dyDescent="0.25"/>
    <row r="150" spans="1:25" s="25" customFormat="1" x14ac:dyDescent="0.25"/>
    <row r="151" spans="1:25" s="25" customFormat="1" x14ac:dyDescent="0.25"/>
    <row r="152" spans="1:25" s="25" customFormat="1" x14ac:dyDescent="0.25"/>
    <row r="153" spans="1:25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Adjusted CN </vt:lpstr>
      <vt:lpstr>CN Calculations</vt:lpstr>
      <vt:lpstr>Figure 10-2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Megan</dc:creator>
  <cp:lastModifiedBy>Duffy, Megan</cp:lastModifiedBy>
  <dcterms:created xsi:type="dcterms:W3CDTF">2023-05-16T20:59:44Z</dcterms:created>
  <dcterms:modified xsi:type="dcterms:W3CDTF">2023-09-07T15:58:23Z</dcterms:modified>
</cp:coreProperties>
</file>